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409"/>
  <workbookPr autoCompressPictures="0"/>
  <mc:AlternateContent xmlns:mc="http://schemas.openxmlformats.org/markup-compatibility/2006">
    <mc:Choice Requires="x15">
      <x15ac:absPath xmlns:x15ac="http://schemas.microsoft.com/office/spreadsheetml/2010/11/ac" url="/Users/wmaria/Desktop/Maria/Finanzen/Personalkosten Nici/"/>
    </mc:Choice>
  </mc:AlternateContent>
  <xr:revisionPtr revIDLastSave="0" documentId="13_ncr:1_{47B0B6AD-4B7F-A446-A02D-97DB767EF773}" xr6:coauthVersionLast="47" xr6:coauthVersionMax="47" xr10:uidLastSave="{00000000-0000-0000-0000-000000000000}"/>
  <bookViews>
    <workbookView xWindow="1700" yWindow="-20580" windowWidth="28800" windowHeight="16680" xr2:uid="{00000000-000D-0000-FFFF-FFFF00000000}"/>
  </bookViews>
  <sheets>
    <sheet name="overview" sheetId="3" r:id="rId1"/>
    <sheet name="Sheet1" sheetId="4" r:id="rId2"/>
  </sheets>
  <definedNames>
    <definedName name="_xlnm._FilterDatabase" localSheetId="0" hidden="1">overview!#REF!</definedName>
    <definedName name="_xlnm.Print_Area" localSheetId="0">overview!$A$50:$P$71</definedName>
  </definedNames>
  <calcPr calcId="191029" refMode="R1C1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O48" i="3" l="1"/>
  <c r="O51" i="3"/>
  <c r="N51" i="3"/>
  <c r="D51" i="3"/>
  <c r="E51" i="3"/>
  <c r="F51" i="3"/>
  <c r="G51" i="3"/>
  <c r="H51" i="3"/>
  <c r="I51" i="3"/>
  <c r="J51" i="3"/>
  <c r="K51" i="3"/>
  <c r="L51" i="3"/>
  <c r="M51" i="3"/>
  <c r="C51" i="3"/>
  <c r="O41" i="3"/>
  <c r="O126" i="3"/>
  <c r="O123" i="3"/>
  <c r="O124" i="3"/>
  <c r="O125" i="3"/>
  <c r="N169" i="3"/>
  <c r="M169" i="3"/>
  <c r="L169" i="3"/>
  <c r="K169" i="3"/>
  <c r="J169" i="3"/>
  <c r="I169" i="3"/>
  <c r="H169" i="3"/>
  <c r="G169" i="3"/>
  <c r="F169" i="3"/>
  <c r="E169" i="3"/>
  <c r="D169" i="3"/>
  <c r="C169" i="3"/>
  <c r="O168" i="3"/>
  <c r="O169" i="3" s="1"/>
  <c r="C116" i="3" s="1"/>
  <c r="N163" i="3"/>
  <c r="M163" i="3"/>
  <c r="L163" i="3"/>
  <c r="K163" i="3"/>
  <c r="J163" i="3"/>
  <c r="I163" i="3"/>
  <c r="H163" i="3"/>
  <c r="G163" i="3"/>
  <c r="F163" i="3"/>
  <c r="E163" i="3"/>
  <c r="D163" i="3"/>
  <c r="C163" i="3"/>
  <c r="O162" i="3"/>
  <c r="O163" i="3" s="1"/>
  <c r="C112" i="3" s="1"/>
  <c r="N157" i="3"/>
  <c r="M157" i="3"/>
  <c r="L157" i="3"/>
  <c r="K157" i="3"/>
  <c r="J157" i="3"/>
  <c r="I157" i="3"/>
  <c r="H157" i="3"/>
  <c r="G157" i="3"/>
  <c r="F157" i="3"/>
  <c r="E157" i="3"/>
  <c r="D157" i="3"/>
  <c r="C157" i="3"/>
  <c r="O156" i="3"/>
  <c r="O155" i="3"/>
  <c r="O154" i="3"/>
  <c r="N149" i="3"/>
  <c r="M149" i="3"/>
  <c r="L149" i="3"/>
  <c r="K149" i="3"/>
  <c r="J149" i="3"/>
  <c r="I149" i="3"/>
  <c r="H149" i="3"/>
  <c r="G149" i="3"/>
  <c r="F149" i="3"/>
  <c r="E149" i="3"/>
  <c r="D149" i="3"/>
  <c r="C149" i="3"/>
  <c r="O148" i="3"/>
  <c r="O147" i="3"/>
  <c r="O146" i="3"/>
  <c r="N141" i="3"/>
  <c r="M141" i="3"/>
  <c r="L141" i="3"/>
  <c r="K141" i="3"/>
  <c r="J141" i="3"/>
  <c r="I141" i="3"/>
  <c r="H141" i="3"/>
  <c r="G141" i="3"/>
  <c r="F141" i="3"/>
  <c r="E141" i="3"/>
  <c r="D141" i="3"/>
  <c r="C141" i="3"/>
  <c r="O140" i="3"/>
  <c r="O139" i="3"/>
  <c r="O138" i="3"/>
  <c r="N134" i="3"/>
  <c r="M134" i="3"/>
  <c r="L134" i="3"/>
  <c r="K134" i="3"/>
  <c r="J134" i="3"/>
  <c r="I134" i="3"/>
  <c r="H134" i="3"/>
  <c r="G134" i="3"/>
  <c r="F134" i="3"/>
  <c r="E134" i="3"/>
  <c r="D134" i="3"/>
  <c r="C134" i="3"/>
  <c r="O133" i="3"/>
  <c r="O131" i="3"/>
  <c r="O130" i="3"/>
  <c r="O129" i="3"/>
  <c r="O128" i="3"/>
  <c r="O127" i="3"/>
  <c r="O122" i="3"/>
  <c r="C88" i="3"/>
  <c r="C82" i="3"/>
  <c r="D76" i="3"/>
  <c r="E76" i="3"/>
  <c r="F76" i="3"/>
  <c r="G76" i="3"/>
  <c r="H76" i="3"/>
  <c r="I76" i="3"/>
  <c r="J76" i="3"/>
  <c r="K76" i="3"/>
  <c r="L76" i="3"/>
  <c r="M76" i="3"/>
  <c r="N76" i="3"/>
  <c r="C76" i="3"/>
  <c r="N68" i="3"/>
  <c r="D68" i="3"/>
  <c r="E68" i="3"/>
  <c r="F68" i="3"/>
  <c r="G68" i="3"/>
  <c r="H68" i="3"/>
  <c r="I68" i="3"/>
  <c r="J68" i="3"/>
  <c r="K68" i="3"/>
  <c r="L68" i="3"/>
  <c r="M68" i="3"/>
  <c r="C68" i="3"/>
  <c r="D58" i="3"/>
  <c r="E58" i="3"/>
  <c r="F58" i="3"/>
  <c r="G58" i="3"/>
  <c r="H58" i="3"/>
  <c r="I58" i="3"/>
  <c r="J58" i="3"/>
  <c r="K58" i="3"/>
  <c r="L58" i="3"/>
  <c r="M58" i="3"/>
  <c r="N58" i="3"/>
  <c r="C58" i="3"/>
  <c r="O73" i="3"/>
  <c r="O74" i="3"/>
  <c r="O75" i="3"/>
  <c r="O63" i="3"/>
  <c r="O56" i="3"/>
  <c r="O55" i="3"/>
  <c r="O44" i="3"/>
  <c r="O43" i="3"/>
  <c r="N88" i="3"/>
  <c r="M88" i="3"/>
  <c r="L88" i="3"/>
  <c r="K88" i="3"/>
  <c r="J88" i="3"/>
  <c r="I88" i="3"/>
  <c r="H88" i="3"/>
  <c r="G88" i="3"/>
  <c r="F88" i="3"/>
  <c r="E88" i="3"/>
  <c r="D88" i="3"/>
  <c r="O87" i="3"/>
  <c r="O88" i="3" s="1"/>
  <c r="C36" i="3" s="1"/>
  <c r="C37" i="3" s="1"/>
  <c r="C115" i="3" s="1"/>
  <c r="O45" i="3"/>
  <c r="O42" i="3"/>
  <c r="O46" i="3"/>
  <c r="O47" i="3"/>
  <c r="N82" i="3"/>
  <c r="M82" i="3"/>
  <c r="L82" i="3"/>
  <c r="K82" i="3"/>
  <c r="J82" i="3"/>
  <c r="I82" i="3"/>
  <c r="H82" i="3"/>
  <c r="G82" i="3"/>
  <c r="F82" i="3"/>
  <c r="E82" i="3"/>
  <c r="D82" i="3"/>
  <c r="O81" i="3"/>
  <c r="O82" i="3" s="1"/>
  <c r="C32" i="3" s="1"/>
  <c r="O67" i="3"/>
  <c r="O66" i="3"/>
  <c r="O65" i="3"/>
  <c r="O64" i="3"/>
  <c r="C16" i="3"/>
  <c r="C21" i="3"/>
  <c r="O134" i="3" l="1"/>
  <c r="O76" i="3"/>
  <c r="C28" i="3" s="1"/>
  <c r="C29" i="3" s="1"/>
  <c r="C107" i="3" s="1"/>
  <c r="O68" i="3"/>
  <c r="C24" i="3" s="1"/>
  <c r="C25" i="3" s="1"/>
  <c r="C103" i="3" s="1"/>
  <c r="C117" i="3"/>
  <c r="O157" i="3"/>
  <c r="C108" i="3" s="1"/>
  <c r="O141" i="3"/>
  <c r="C100" i="3" s="1"/>
  <c r="C101" i="3" s="1"/>
  <c r="D101" i="3" s="1"/>
  <c r="C94" i="3"/>
  <c r="C95" i="3" s="1"/>
  <c r="D95" i="3" s="1"/>
  <c r="O149" i="3"/>
  <c r="C104" i="3" s="1"/>
  <c r="C33" i="3"/>
  <c r="O57" i="3"/>
  <c r="O58" i="3" s="1"/>
  <c r="O50" i="3"/>
  <c r="C109" i="3" l="1"/>
  <c r="C105" i="3"/>
  <c r="C111" i="3"/>
  <c r="C113" i="3" s="1"/>
  <c r="C4" i="3"/>
  <c r="C10" i="3"/>
  <c r="C11" i="3" s="1"/>
  <c r="D11" i="3" s="1"/>
  <c r="C5" i="3" l="1"/>
  <c r="D5" i="3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Giovanni Salemme</author>
  </authors>
  <commentList>
    <comment ref="C40" authorId="0" shapeId="0" xr:uid="{129DD4D1-9BF1-9647-B185-FD529C7F4097}">
      <text>
        <r>
          <rPr>
            <b/>
            <sz val="9"/>
            <color rgb="FF000000"/>
            <rFont val="Tahoma"/>
            <family val="2"/>
          </rPr>
          <t>Giovanni Salemme: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 xml:space="preserve">Im Januar einmalig CHF 250 für Pensionskasse, hier </t>
        </r>
        <r>
          <rPr>
            <b/>
            <sz val="9"/>
            <color rgb="FF000000"/>
            <rFont val="Tahoma"/>
            <family val="2"/>
          </rPr>
          <t>nicht</t>
        </r>
        <r>
          <rPr>
            <sz val="9"/>
            <color rgb="FF000000"/>
            <rFont val="Tahoma"/>
            <family val="2"/>
          </rPr>
          <t xml:space="preserve"> berücksichtigt.</t>
        </r>
      </text>
    </comment>
    <comment ref="C54" authorId="0" shapeId="0" xr:uid="{9EB978C7-E23C-3A43-9ACB-6A7AAAB424B2}">
      <text>
        <r>
          <rPr>
            <b/>
            <sz val="9"/>
            <color rgb="FF000000"/>
            <rFont val="Tahoma"/>
            <family val="2"/>
          </rPr>
          <t>Giovanni Salemme: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 xml:space="preserve">Im Januar einmalig CHF 250 für Pensionskasse, hier </t>
        </r>
        <r>
          <rPr>
            <b/>
            <sz val="9"/>
            <color rgb="FF000000"/>
            <rFont val="Tahoma"/>
            <family val="2"/>
          </rPr>
          <t>nicht</t>
        </r>
        <r>
          <rPr>
            <sz val="9"/>
            <color rgb="FF000000"/>
            <rFont val="Tahoma"/>
            <family val="2"/>
          </rPr>
          <t xml:space="preserve"> berücksichtigt.</t>
        </r>
      </text>
    </comment>
    <comment ref="C121" authorId="0" shapeId="0" xr:uid="{46FC14B5-8B69-0D48-AB89-1BE9210279CC}">
      <text>
        <r>
          <rPr>
            <b/>
            <sz val="9"/>
            <color rgb="FF000000"/>
            <rFont val="Tahoma"/>
            <family val="2"/>
          </rPr>
          <t>Giovanni Salemme: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 xml:space="preserve">Im Januar einmalig CHF 250 für Pensionskasse, hier </t>
        </r>
        <r>
          <rPr>
            <b/>
            <sz val="9"/>
            <color rgb="FF000000"/>
            <rFont val="Tahoma"/>
            <family val="2"/>
          </rPr>
          <t>nicht</t>
        </r>
        <r>
          <rPr>
            <sz val="9"/>
            <color rgb="FF000000"/>
            <rFont val="Tahoma"/>
            <family val="2"/>
          </rPr>
          <t xml:space="preserve"> berücksichtigt.</t>
        </r>
      </text>
    </comment>
    <comment ref="C137" authorId="0" shapeId="0" xr:uid="{9801AB89-A658-9542-ACA4-DA82487D732E}">
      <text>
        <r>
          <rPr>
            <b/>
            <sz val="9"/>
            <color rgb="FF000000"/>
            <rFont val="Tahoma"/>
            <family val="2"/>
          </rPr>
          <t>Giovanni Salemme: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 xml:space="preserve">Im Januar einmalig CHF 250 für Pensionskasse, hier </t>
        </r>
        <r>
          <rPr>
            <b/>
            <sz val="9"/>
            <color rgb="FF000000"/>
            <rFont val="Tahoma"/>
            <family val="2"/>
          </rPr>
          <t>nicht</t>
        </r>
        <r>
          <rPr>
            <sz val="9"/>
            <color rgb="FF000000"/>
            <rFont val="Tahoma"/>
            <family val="2"/>
          </rPr>
          <t xml:space="preserve"> berücksichtigt.</t>
        </r>
      </text>
    </comment>
  </commentList>
</comments>
</file>

<file path=xl/sharedStrings.xml><?xml version="1.0" encoding="utf-8"?>
<sst xmlns="http://schemas.openxmlformats.org/spreadsheetml/2006/main" count="311" uniqueCount="73">
  <si>
    <t>Wenderoth, Nicole</t>
  </si>
  <si>
    <t>Dez</t>
  </si>
  <si>
    <t>Nov</t>
  </si>
  <si>
    <t>Okt</t>
  </si>
  <si>
    <t>Sep</t>
  </si>
  <si>
    <t>Aug</t>
  </si>
  <si>
    <t>Jul</t>
  </si>
  <si>
    <t>Jun</t>
  </si>
  <si>
    <t>Mai</t>
  </si>
  <si>
    <t>Apr</t>
  </si>
  <si>
    <t>Mrz</t>
  </si>
  <si>
    <t>Feb</t>
  </si>
  <si>
    <t>Jan</t>
  </si>
  <si>
    <t>Account</t>
  </si>
  <si>
    <t>Staff</t>
  </si>
  <si>
    <t xml:space="preserve">Spending </t>
  </si>
  <si>
    <t>Balance</t>
  </si>
  <si>
    <t>SALARY TOTAL</t>
  </si>
  <si>
    <t>Woolley, Daniel</t>
  </si>
  <si>
    <t>Assistants</t>
  </si>
  <si>
    <t xml:space="preserve">Account </t>
  </si>
  <si>
    <t>Potok Weronika</t>
  </si>
  <si>
    <t xml:space="preserve">Budget </t>
  </si>
  <si>
    <t>Heimhofer Caroline</t>
  </si>
  <si>
    <t>Kostenstelle Wenderoth 13963</t>
  </si>
  <si>
    <t>Kostenstelle LD-Sport 18716</t>
  </si>
  <si>
    <t>Reserve Wenderoth</t>
  </si>
  <si>
    <t>Reserve LD-Sport</t>
  </si>
  <si>
    <t>Kostenstelle LD-Sport</t>
  </si>
  <si>
    <t>Reserve LD Sport</t>
  </si>
  <si>
    <t>Carro Dominguez Manuel</t>
  </si>
  <si>
    <t xml:space="preserve">Hintermeister Nicole </t>
  </si>
  <si>
    <t xml:space="preserve">Willecke, Maria </t>
  </si>
  <si>
    <t xml:space="preserve">Zhang, Xue </t>
  </si>
  <si>
    <t xml:space="preserve">Schrafl-Altermatt Miriam </t>
  </si>
  <si>
    <t>DHEST contribution</t>
  </si>
  <si>
    <t>Marc Bächinger</t>
  </si>
  <si>
    <t>Badii Bianca</t>
  </si>
  <si>
    <t>Merkas Nikola</t>
  </si>
  <si>
    <t>Huwiler Stephanie</t>
  </si>
  <si>
    <t>Weijs Marieke Lieve</t>
  </si>
  <si>
    <t>2023 Budget Wenderoth</t>
  </si>
  <si>
    <t>Total 2023</t>
  </si>
  <si>
    <t>2023 SNF Nici</t>
  </si>
  <si>
    <t>2023 LD sport</t>
  </si>
  <si>
    <t>Nici SNF</t>
  </si>
  <si>
    <t>Budget</t>
  </si>
  <si>
    <t>Spending</t>
  </si>
  <si>
    <t>Additions</t>
  </si>
  <si>
    <t>ETH-22 19-2 7</t>
  </si>
  <si>
    <t>1-008441</t>
  </si>
  <si>
    <t>Bridge</t>
  </si>
  <si>
    <t>2023 SNF BRIDGE</t>
  </si>
  <si>
    <t>Odermatt Ingrid</t>
  </si>
  <si>
    <t>2023 ETH-22 19-2 7</t>
  </si>
  <si>
    <t>2023 22 2 ETH 026</t>
  </si>
  <si>
    <t>Zbaeren Gabrielle</t>
  </si>
  <si>
    <t>Ellen</t>
  </si>
  <si>
    <t>Ende 31.5.2024</t>
  </si>
  <si>
    <t>2024 Budget Wenderoth</t>
  </si>
  <si>
    <t>Total 2024</t>
  </si>
  <si>
    <t>2024 LD sport</t>
  </si>
  <si>
    <t>2024 SNF Nici</t>
  </si>
  <si>
    <t>2024 SNF BRIDGE</t>
  </si>
  <si>
    <t>2024 ETH-22 19-2 7</t>
  </si>
  <si>
    <t>2024 22 2 ETH 026</t>
  </si>
  <si>
    <t>Polania Rafael</t>
  </si>
  <si>
    <t>Zusätzlich Sachkosten ca.100000</t>
  </si>
  <si>
    <t>Zusätzlich Sachkosten ca. 50000</t>
  </si>
  <si>
    <t>22-2 ETH 026</t>
  </si>
  <si>
    <t>Sarah Meissner</t>
  </si>
  <si>
    <t>Jenny Imhof</t>
  </si>
  <si>
    <t>Frey Sabine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</si>
</sst>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5" x14ac:knownFonts="1">
    <font>
      <sz val="12"/>
      <color theme="1"/>
      <name val="Arial"/>
      <family val="2"/>
    </font>
    <font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u/>
      <sz val="12"/>
      <color theme="10"/>
      <name val="Arial"/>
      <family val="2"/>
    </font>
    <font>
      <u/>
      <sz val="12"/>
      <color theme="11"/>
      <name val="Arial"/>
      <family val="2"/>
    </font>
    <font>
      <sz val="12"/>
      <color rgb="FFFF0000"/>
      <name val="Arial"/>
      <family val="2"/>
    </font>
    <font>
      <sz val="12"/>
      <name val="Arial"/>
      <family val="2"/>
    </font>
    <font>
      <b/>
      <sz val="12"/>
      <color rgb="FF000000"/>
      <name val="Arial"/>
      <family val="2"/>
    </font>
    <font>
      <sz val="8"/>
      <name val="Arial"/>
      <family val="2"/>
    </font>
    <font>
      <b/>
      <sz val="12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2"/>
      <name val="Arial"/>
      <family val="2"/>
    </font>
    <font>
      <b/>
      <sz val="12"/>
      <color rgb="FF00B050"/>
      <name val="Arial"/>
      <family val="2"/>
    </font>
    <font>
      <b/>
      <sz val="9"/>
      <color rgb="FF000000"/>
      <name val="Tahoma"/>
      <family val="2"/>
    </font>
    <font>
      <sz val="9"/>
      <color rgb="FF000000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theme="8" tint="0.79998168889431442"/>
        <bgColor indexed="65"/>
      </patternFill>
    </fill>
    <fill>
      <patternFill patternType="solid">
        <fgColor rgb="FFFFFD95"/>
        <bgColor indexed="64"/>
      </patternFill>
    </fill>
    <fill>
      <patternFill patternType="solid">
        <fgColor rgb="FFFFFD95"/>
        <bgColor rgb="FF000000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000000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/>
      <top style="thin">
        <color auto="1"/>
      </top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468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1" fillId="2" borderId="0" applyNumberFormat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29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3" fontId="2" fillId="0" borderId="0" xfId="0" applyNumberFormat="1" applyFont="1" applyAlignment="1">
      <alignment vertical="center"/>
    </xf>
    <xf numFmtId="0" fontId="2" fillId="0" borderId="0" xfId="0" applyFont="1"/>
    <xf numFmtId="0" fontId="0" fillId="0" borderId="6" xfId="0" applyBorder="1" applyAlignment="1">
      <alignment vertical="center"/>
    </xf>
    <xf numFmtId="3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7" fillId="0" borderId="2" xfId="0" applyFont="1" applyBorder="1" applyAlignment="1">
      <alignment horizontal="right" vertical="center"/>
    </xf>
    <xf numFmtId="3" fontId="7" fillId="0" borderId="4" xfId="0" applyNumberFormat="1" applyFont="1" applyBorder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3" fontId="7" fillId="0" borderId="2" xfId="0" applyNumberFormat="1" applyFont="1" applyBorder="1" applyAlignment="1">
      <alignment vertical="center"/>
    </xf>
    <xf numFmtId="0" fontId="0" fillId="0" borderId="2" xfId="0" applyBorder="1"/>
    <xf numFmtId="0" fontId="7" fillId="0" borderId="0" xfId="0" applyFont="1" applyAlignment="1">
      <alignment horizontal="right" vertical="center"/>
    </xf>
    <xf numFmtId="3" fontId="7" fillId="0" borderId="0" xfId="0" applyNumberFormat="1" applyFont="1" applyAlignment="1">
      <alignment vertical="center"/>
    </xf>
    <xf numFmtId="14" fontId="0" fillId="0" borderId="0" xfId="0" applyNumberFormat="1"/>
    <xf numFmtId="0" fontId="2" fillId="0" borderId="1" xfId="0" applyFont="1" applyBorder="1"/>
    <xf numFmtId="0" fontId="0" fillId="0" borderId="1" xfId="0" applyBorder="1"/>
    <xf numFmtId="0" fontId="6" fillId="0" borderId="0" xfId="0" applyFont="1"/>
    <xf numFmtId="0" fontId="2" fillId="0" borderId="0" xfId="0" applyFont="1" applyAlignment="1">
      <alignment horizontal="center"/>
    </xf>
    <xf numFmtId="0" fontId="7" fillId="0" borderId="2" xfId="0" applyFont="1" applyBorder="1" applyAlignment="1">
      <alignment horizontal="center" vertical="center"/>
    </xf>
    <xf numFmtId="3" fontId="7" fillId="0" borderId="8" xfId="0" applyNumberFormat="1" applyFont="1" applyBorder="1" applyAlignment="1">
      <alignment vertical="center"/>
    </xf>
    <xf numFmtId="4" fontId="0" fillId="0" borderId="0" xfId="0" applyNumberFormat="1" applyAlignment="1">
      <alignment vertical="top"/>
    </xf>
    <xf numFmtId="0" fontId="0" fillId="0" borderId="16" xfId="0" applyBorder="1" applyAlignment="1">
      <alignment horizontal="center"/>
    </xf>
    <xf numFmtId="0" fontId="0" fillId="0" borderId="0" xfId="0" applyAlignment="1">
      <alignment horizontal="right" vertical="center"/>
    </xf>
    <xf numFmtId="0" fontId="7" fillId="0" borderId="17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7" xfId="0" applyBorder="1"/>
    <xf numFmtId="3" fontId="0" fillId="0" borderId="17" xfId="0" applyNumberFormat="1" applyBorder="1" applyAlignment="1">
      <alignment vertical="center"/>
    </xf>
    <xf numFmtId="3" fontId="0" fillId="0" borderId="21" xfId="0" applyNumberFormat="1" applyBorder="1" applyAlignment="1">
      <alignment vertical="center"/>
    </xf>
    <xf numFmtId="0" fontId="0" fillId="0" borderId="20" xfId="0" applyBorder="1"/>
    <xf numFmtId="0" fontId="0" fillId="0" borderId="5" xfId="0" applyBorder="1"/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7" fillId="0" borderId="17" xfId="0" applyFont="1" applyBorder="1"/>
    <xf numFmtId="0" fontId="0" fillId="0" borderId="17" xfId="0" applyBorder="1" applyAlignment="1">
      <alignment horizontal="center"/>
    </xf>
    <xf numFmtId="0" fontId="0" fillId="0" borderId="20" xfId="0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7" fillId="0" borderId="18" xfId="0" applyFont="1" applyBorder="1" applyAlignment="1">
      <alignment horizontal="right" vertical="center"/>
    </xf>
    <xf numFmtId="0" fontId="0" fillId="0" borderId="0" xfId="0" applyAlignment="1">
      <alignment vertical="top"/>
    </xf>
    <xf numFmtId="0" fontId="0" fillId="0" borderId="6" xfId="0" applyBorder="1" applyAlignment="1">
      <alignment horizontal="center"/>
    </xf>
    <xf numFmtId="0" fontId="2" fillId="3" borderId="10" xfId="0" applyFont="1" applyFill="1" applyBorder="1" applyAlignment="1">
      <alignment horizontal="left" vertical="center"/>
    </xf>
    <xf numFmtId="3" fontId="2" fillId="3" borderId="11" xfId="0" applyNumberFormat="1" applyFont="1" applyFill="1" applyBorder="1" applyAlignment="1">
      <alignment vertical="center"/>
    </xf>
    <xf numFmtId="0" fontId="0" fillId="3" borderId="12" xfId="0" applyFill="1" applyBorder="1"/>
    <xf numFmtId="3" fontId="2" fillId="3" borderId="7" xfId="0" applyNumberFormat="1" applyFont="1" applyFill="1" applyBorder="1" applyAlignment="1">
      <alignment vertical="center"/>
    </xf>
    <xf numFmtId="0" fontId="0" fillId="3" borderId="13" xfId="0" applyFill="1" applyBorder="1"/>
    <xf numFmtId="0" fontId="2" fillId="3" borderId="1" xfId="0" applyFont="1" applyFill="1" applyBorder="1" applyAlignment="1">
      <alignment horizontal="left" vertical="center"/>
    </xf>
    <xf numFmtId="0" fontId="2" fillId="3" borderId="14" xfId="0" applyFont="1" applyFill="1" applyBorder="1" applyAlignment="1">
      <alignment horizontal="left" vertical="center"/>
    </xf>
    <xf numFmtId="3" fontId="2" fillId="3" borderId="1" xfId="0" applyNumberFormat="1" applyFont="1" applyFill="1" applyBorder="1" applyAlignment="1">
      <alignment vertical="center"/>
    </xf>
    <xf numFmtId="164" fontId="12" fillId="3" borderId="15" xfId="0" applyNumberFormat="1" applyFont="1" applyFill="1" applyBorder="1" applyAlignment="1">
      <alignment vertical="center"/>
    </xf>
    <xf numFmtId="0" fontId="9" fillId="3" borderId="0" xfId="165" applyFont="1" applyFill="1" applyAlignment="1">
      <alignment horizontal="center"/>
    </xf>
    <xf numFmtId="0" fontId="1" fillId="3" borderId="0" xfId="165" applyFill="1"/>
    <xf numFmtId="0" fontId="1" fillId="3" borderId="19" xfId="165" applyFill="1" applyBorder="1"/>
    <xf numFmtId="0" fontId="2" fillId="3" borderId="4" xfId="0" applyFont="1" applyFill="1" applyBorder="1" applyAlignment="1">
      <alignment horizontal="center" vertical="center"/>
    </xf>
    <xf numFmtId="3" fontId="2" fillId="3" borderId="22" xfId="0" applyNumberFormat="1" applyFont="1" applyFill="1" applyBorder="1" applyAlignment="1">
      <alignment vertical="center"/>
    </xf>
    <xf numFmtId="0" fontId="11" fillId="3" borderId="0" xfId="0" applyFont="1" applyFill="1" applyAlignment="1">
      <alignment horizontal="center"/>
    </xf>
    <xf numFmtId="0" fontId="0" fillId="3" borderId="0" xfId="0" applyFill="1"/>
    <xf numFmtId="0" fontId="5" fillId="3" borderId="0" xfId="0" applyFont="1" applyFill="1"/>
    <xf numFmtId="3" fontId="2" fillId="3" borderId="3" xfId="0" applyNumberFormat="1" applyFont="1" applyFill="1" applyBorder="1" applyAlignment="1">
      <alignment vertical="center"/>
    </xf>
    <xf numFmtId="0" fontId="7" fillId="4" borderId="0" xfId="0" applyFont="1" applyFill="1" applyAlignment="1">
      <alignment horizontal="center"/>
    </xf>
    <xf numFmtId="0" fontId="10" fillId="4" borderId="0" xfId="0" applyFont="1" applyFill="1"/>
    <xf numFmtId="0" fontId="7" fillId="4" borderId="4" xfId="0" applyFont="1" applyFill="1" applyBorder="1" applyAlignment="1">
      <alignment horizontal="center" vertical="center"/>
    </xf>
    <xf numFmtId="0" fontId="2" fillId="3" borderId="23" xfId="0" applyFont="1" applyFill="1" applyBorder="1"/>
    <xf numFmtId="3" fontId="2" fillId="3" borderId="1" xfId="0" applyNumberFormat="1" applyFont="1" applyFill="1" applyBorder="1"/>
    <xf numFmtId="0" fontId="2" fillId="3" borderId="15" xfId="0" applyFont="1" applyFill="1" applyBorder="1"/>
    <xf numFmtId="0" fontId="2" fillId="3" borderId="24" xfId="0" applyFont="1" applyFill="1" applyBorder="1"/>
    <xf numFmtId="3" fontId="2" fillId="3" borderId="25" xfId="0" applyNumberFormat="1" applyFont="1" applyFill="1" applyBorder="1"/>
    <xf numFmtId="0" fontId="2" fillId="3" borderId="26" xfId="0" applyFont="1" applyFill="1" applyBorder="1"/>
    <xf numFmtId="0" fontId="0" fillId="3" borderId="27" xfId="0" applyFill="1" applyBorder="1"/>
    <xf numFmtId="3" fontId="12" fillId="3" borderId="25" xfId="0" applyNumberFormat="1" applyFont="1" applyFill="1" applyBorder="1" applyAlignment="1">
      <alignment vertical="center"/>
    </xf>
    <xf numFmtId="0" fontId="7" fillId="3" borderId="24" xfId="0" applyFont="1" applyFill="1" applyBorder="1" applyAlignment="1">
      <alignment horizontal="left" vertical="top"/>
    </xf>
    <xf numFmtId="0" fontId="2" fillId="3" borderId="23" xfId="0" applyFont="1" applyFill="1" applyBorder="1" applyAlignment="1">
      <alignment horizontal="left" vertical="top"/>
    </xf>
    <xf numFmtId="3" fontId="2" fillId="3" borderId="11" xfId="0" applyNumberFormat="1" applyFont="1" applyFill="1" applyBorder="1"/>
    <xf numFmtId="0" fontId="2" fillId="3" borderId="28" xfId="0" applyFont="1" applyFill="1" applyBorder="1" applyAlignment="1">
      <alignment horizontal="left" vertical="top"/>
    </xf>
    <xf numFmtId="3" fontId="12" fillId="0" borderId="0" xfId="0" applyNumberFormat="1" applyFont="1" applyAlignment="1">
      <alignment vertical="center"/>
    </xf>
    <xf numFmtId="0" fontId="0" fillId="0" borderId="6" xfId="0" applyBorder="1" applyAlignment="1">
      <alignment horizontal="right" vertical="center"/>
    </xf>
    <xf numFmtId="0" fontId="10" fillId="0" borderId="2" xfId="0" applyFont="1" applyBorder="1"/>
    <xf numFmtId="3" fontId="7" fillId="0" borderId="5" xfId="0" applyNumberFormat="1" applyFont="1" applyBorder="1" applyAlignment="1">
      <alignment vertical="center"/>
    </xf>
    <xf numFmtId="0" fontId="0" fillId="0" borderId="18" xfId="0" applyBorder="1" applyAlignment="1">
      <alignment horizontal="right" vertical="center"/>
    </xf>
    <xf numFmtId="0" fontId="0" fillId="0" borderId="18" xfId="0" applyBorder="1" applyAlignment="1">
      <alignment horizontal="center" vertical="center"/>
    </xf>
    <xf numFmtId="3" fontId="2" fillId="3" borderId="4" xfId="0" applyNumberFormat="1" applyFont="1" applyFill="1" applyBorder="1" applyAlignment="1">
      <alignment vertical="center"/>
    </xf>
    <xf numFmtId="4" fontId="0" fillId="0" borderId="20" xfId="0" applyNumberFormat="1" applyBorder="1" applyAlignment="1">
      <alignment vertical="top"/>
    </xf>
    <xf numFmtId="4" fontId="0" fillId="0" borderId="17" xfId="0" applyNumberFormat="1" applyBorder="1" applyAlignment="1">
      <alignment vertical="top"/>
    </xf>
    <xf numFmtId="0" fontId="0" fillId="0" borderId="21" xfId="0" applyBorder="1" applyAlignment="1">
      <alignment horizontal="right" vertical="center"/>
    </xf>
    <xf numFmtId="0" fontId="2" fillId="5" borderId="10" xfId="0" applyFont="1" applyFill="1" applyBorder="1" applyAlignment="1">
      <alignment horizontal="left" vertical="center"/>
    </xf>
    <xf numFmtId="3" fontId="2" fillId="5" borderId="11" xfId="0" applyNumberFormat="1" applyFont="1" applyFill="1" applyBorder="1" applyAlignment="1">
      <alignment vertical="center"/>
    </xf>
    <xf numFmtId="0" fontId="0" fillId="5" borderId="12" xfId="0" applyFill="1" applyBorder="1"/>
    <xf numFmtId="0" fontId="2" fillId="5" borderId="1" xfId="0" applyFont="1" applyFill="1" applyBorder="1" applyAlignment="1">
      <alignment horizontal="left" vertical="center"/>
    </xf>
    <xf numFmtId="3" fontId="2" fillId="5" borderId="7" xfId="0" applyNumberFormat="1" applyFont="1" applyFill="1" applyBorder="1" applyAlignment="1">
      <alignment vertical="center"/>
    </xf>
    <xf numFmtId="0" fontId="0" fillId="5" borderId="13" xfId="0" applyFill="1" applyBorder="1"/>
    <xf numFmtId="0" fontId="2" fillId="5" borderId="14" xfId="0" applyFont="1" applyFill="1" applyBorder="1" applyAlignment="1">
      <alignment horizontal="left" vertical="center"/>
    </xf>
    <xf numFmtId="3" fontId="2" fillId="5" borderId="1" xfId="0" applyNumberFormat="1" applyFont="1" applyFill="1" applyBorder="1" applyAlignment="1">
      <alignment vertical="center"/>
    </xf>
    <xf numFmtId="164" fontId="12" fillId="5" borderId="15" xfId="0" applyNumberFormat="1" applyFont="1" applyFill="1" applyBorder="1" applyAlignment="1">
      <alignment vertical="center"/>
    </xf>
    <xf numFmtId="3" fontId="2" fillId="5" borderId="1" xfId="0" applyNumberFormat="1" applyFont="1" applyFill="1" applyBorder="1"/>
    <xf numFmtId="0" fontId="2" fillId="5" borderId="23" xfId="0" applyFont="1" applyFill="1" applyBorder="1"/>
    <xf numFmtId="0" fontId="2" fillId="5" borderId="15" xfId="0" applyFont="1" applyFill="1" applyBorder="1"/>
    <xf numFmtId="0" fontId="2" fillId="5" borderId="24" xfId="0" applyFont="1" applyFill="1" applyBorder="1"/>
    <xf numFmtId="3" fontId="2" fillId="5" borderId="25" xfId="0" applyNumberFormat="1" applyFont="1" applyFill="1" applyBorder="1"/>
    <xf numFmtId="0" fontId="2" fillId="5" borderId="26" xfId="0" applyFont="1" applyFill="1" applyBorder="1"/>
    <xf numFmtId="0" fontId="9" fillId="5" borderId="0" xfId="165" applyFont="1" applyFill="1" applyAlignment="1">
      <alignment horizontal="center"/>
    </xf>
    <xf numFmtId="0" fontId="1" fillId="5" borderId="0" xfId="165" applyFill="1"/>
    <xf numFmtId="0" fontId="1" fillId="5" borderId="19" xfId="165" applyFill="1" applyBorder="1"/>
    <xf numFmtId="0" fontId="2" fillId="5" borderId="4" xfId="0" applyFont="1" applyFill="1" applyBorder="1" applyAlignment="1">
      <alignment horizontal="center" vertical="center"/>
    </xf>
    <xf numFmtId="3" fontId="2" fillId="5" borderId="4" xfId="0" applyNumberFormat="1" applyFont="1" applyFill="1" applyBorder="1" applyAlignment="1">
      <alignment vertical="center"/>
    </xf>
    <xf numFmtId="3" fontId="2" fillId="5" borderId="22" xfId="0" applyNumberFormat="1" applyFont="1" applyFill="1" applyBorder="1" applyAlignment="1">
      <alignment vertical="center"/>
    </xf>
    <xf numFmtId="0" fontId="11" fillId="5" borderId="0" xfId="0" applyFont="1" applyFill="1" applyAlignment="1">
      <alignment horizontal="center"/>
    </xf>
    <xf numFmtId="0" fontId="0" fillId="5" borderId="0" xfId="0" applyFill="1"/>
    <xf numFmtId="0" fontId="5" fillId="5" borderId="0" xfId="0" applyFont="1" applyFill="1"/>
    <xf numFmtId="3" fontId="2" fillId="5" borderId="3" xfId="0" applyNumberFormat="1" applyFont="1" applyFill="1" applyBorder="1" applyAlignment="1">
      <alignment vertical="center"/>
    </xf>
    <xf numFmtId="0" fontId="7" fillId="6" borderId="0" xfId="0" applyFont="1" applyFill="1" applyAlignment="1">
      <alignment horizontal="center"/>
    </xf>
    <xf numFmtId="0" fontId="10" fillId="6" borderId="0" xfId="0" applyFont="1" applyFill="1"/>
    <xf numFmtId="0" fontId="7" fillId="6" borderId="4" xfId="0" applyFont="1" applyFill="1" applyBorder="1" applyAlignment="1">
      <alignment horizontal="center" vertical="center"/>
    </xf>
    <xf numFmtId="3" fontId="7" fillId="0" borderId="19" xfId="0" applyNumberFormat="1" applyFont="1" applyBorder="1" applyAlignment="1">
      <alignment vertical="center"/>
    </xf>
    <xf numFmtId="0" fontId="0" fillId="0" borderId="1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right" vertical="center"/>
    </xf>
    <xf numFmtId="3" fontId="2" fillId="0" borderId="0" xfId="0" applyNumberFormat="1" applyFont="1"/>
    <xf numFmtId="0" fontId="0" fillId="0" borderId="0" xfId="0" applyBorder="1" applyAlignment="1">
      <alignment horizontal="right" vertical="center"/>
    </xf>
    <xf numFmtId="0" fontId="10" fillId="0" borderId="7" xfId="0" applyFont="1" applyBorder="1"/>
    <xf numFmtId="0" fontId="7" fillId="0" borderId="1" xfId="0" applyFont="1" applyBorder="1"/>
    <xf numFmtId="0" fontId="0" fillId="0" borderId="0" xfId="0" applyFill="1" applyAlignment="1">
      <alignment vertical="center"/>
    </xf>
    <xf numFmtId="0" fontId="0" fillId="0" borderId="16" xfId="0" applyFill="1" applyBorder="1" applyAlignment="1">
      <alignment horizontal="center"/>
    </xf>
    <xf numFmtId="0" fontId="0" fillId="0" borderId="0" xfId="0" applyFill="1" applyAlignment="1">
      <alignment horizontal="center" vertical="center"/>
    </xf>
    <xf numFmtId="0" fontId="0" fillId="0" borderId="0" xfId="0" applyFill="1"/>
  </cellXfs>
  <cellStyles count="468">
    <cellStyle name="20% - Accent5" xfId="165" builtinId="46"/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7" builtinId="9" hidden="1"/>
    <cellStyle name="Followed Hyperlink" xfId="169" builtinId="9" hidden="1"/>
    <cellStyle name="Followed Hyperlink" xfId="171" builtinId="9" hidden="1"/>
    <cellStyle name="Followed Hyperlink" xfId="173" builtinId="9" hidden="1"/>
    <cellStyle name="Followed Hyperlink" xfId="175" builtinId="9" hidden="1"/>
    <cellStyle name="Followed Hyperlink" xfId="177" builtinId="9" hidden="1"/>
    <cellStyle name="Followed Hyperlink" xfId="179" builtinId="9" hidden="1"/>
    <cellStyle name="Followed Hyperlink" xfId="181" builtinId="9" hidden="1"/>
    <cellStyle name="Followed Hyperlink" xfId="183" builtinId="9" hidden="1"/>
    <cellStyle name="Followed Hyperlink" xfId="185" builtinId="9" hidden="1"/>
    <cellStyle name="Followed Hyperlink" xfId="187" builtinId="9" hidden="1"/>
    <cellStyle name="Followed Hyperlink" xfId="189" builtinId="9" hidden="1"/>
    <cellStyle name="Followed Hyperlink" xfId="191" builtinId="9" hidden="1"/>
    <cellStyle name="Followed Hyperlink" xfId="193" builtinId="9" hidden="1"/>
    <cellStyle name="Followed Hyperlink" xfId="195" builtinId="9" hidden="1"/>
    <cellStyle name="Followed Hyperlink" xfId="197" builtinId="9" hidden="1"/>
    <cellStyle name="Followed Hyperlink" xfId="199" builtinId="9" hidden="1"/>
    <cellStyle name="Followed Hyperlink" xfId="201" builtinId="9" hidden="1"/>
    <cellStyle name="Followed Hyperlink" xfId="203" builtinId="9" hidden="1"/>
    <cellStyle name="Followed Hyperlink" xfId="205" builtinId="9" hidden="1"/>
    <cellStyle name="Followed Hyperlink" xfId="207" builtinId="9" hidden="1"/>
    <cellStyle name="Followed Hyperlink" xfId="209" builtinId="9" hidden="1"/>
    <cellStyle name="Followed Hyperlink" xfId="211" builtinId="9" hidden="1"/>
    <cellStyle name="Followed Hyperlink" xfId="213" builtinId="9" hidden="1"/>
    <cellStyle name="Followed Hyperlink" xfId="215" builtinId="9" hidden="1"/>
    <cellStyle name="Followed Hyperlink" xfId="217" builtinId="9" hidden="1"/>
    <cellStyle name="Followed Hyperlink" xfId="219" builtinId="9" hidden="1"/>
    <cellStyle name="Followed Hyperlink" xfId="221" builtinId="9" hidden="1"/>
    <cellStyle name="Followed Hyperlink" xfId="223" builtinId="9" hidden="1"/>
    <cellStyle name="Followed Hyperlink" xfId="225" builtinId="9" hidden="1"/>
    <cellStyle name="Followed Hyperlink" xfId="227" builtinId="9" hidden="1"/>
    <cellStyle name="Followed Hyperlink" xfId="229" builtinId="9" hidden="1"/>
    <cellStyle name="Followed Hyperlink" xfId="231" builtinId="9" hidden="1"/>
    <cellStyle name="Followed Hyperlink" xfId="233" builtinId="9" hidden="1"/>
    <cellStyle name="Followed Hyperlink" xfId="235" builtinId="9" hidden="1"/>
    <cellStyle name="Followed Hyperlink" xfId="237" builtinId="9" hidden="1"/>
    <cellStyle name="Followed Hyperlink" xfId="239" builtinId="9" hidden="1"/>
    <cellStyle name="Followed Hyperlink" xfId="241" builtinId="9" hidden="1"/>
    <cellStyle name="Followed Hyperlink" xfId="243" builtinId="9" hidden="1"/>
    <cellStyle name="Followed Hyperlink" xfId="245" builtinId="9" hidden="1"/>
    <cellStyle name="Followed Hyperlink" xfId="247" builtinId="9" hidden="1"/>
    <cellStyle name="Followed Hyperlink" xfId="249" builtinId="9" hidden="1"/>
    <cellStyle name="Followed Hyperlink" xfId="251" builtinId="9" hidden="1"/>
    <cellStyle name="Followed Hyperlink" xfId="253" builtinId="9" hidden="1"/>
    <cellStyle name="Followed Hyperlink" xfId="255" builtinId="9" hidden="1"/>
    <cellStyle name="Followed Hyperlink" xfId="257" builtinId="9" hidden="1"/>
    <cellStyle name="Followed Hyperlink" xfId="259" builtinId="9" hidden="1"/>
    <cellStyle name="Followed Hyperlink" xfId="261" builtinId="9" hidden="1"/>
    <cellStyle name="Followed Hyperlink" xfId="263" builtinId="9" hidden="1"/>
    <cellStyle name="Followed Hyperlink" xfId="265" builtinId="9" hidden="1"/>
    <cellStyle name="Followed Hyperlink" xfId="267" builtinId="9" hidden="1"/>
    <cellStyle name="Followed Hyperlink" xfId="269" builtinId="9" hidden="1"/>
    <cellStyle name="Followed Hyperlink" xfId="271" builtinId="9" hidden="1"/>
    <cellStyle name="Followed Hyperlink" xfId="273" builtinId="9" hidden="1"/>
    <cellStyle name="Followed Hyperlink" xfId="275" builtinId="9" hidden="1"/>
    <cellStyle name="Followed Hyperlink" xfId="277" builtinId="9" hidden="1"/>
    <cellStyle name="Followed Hyperlink" xfId="279" builtinId="9" hidden="1"/>
    <cellStyle name="Followed Hyperlink" xfId="281" builtinId="9" hidden="1"/>
    <cellStyle name="Followed Hyperlink" xfId="283" builtinId="9" hidden="1"/>
    <cellStyle name="Followed Hyperlink" xfId="285" builtinId="9" hidden="1"/>
    <cellStyle name="Followed Hyperlink" xfId="287" builtinId="9" hidden="1"/>
    <cellStyle name="Followed Hyperlink" xfId="289" builtinId="9" hidden="1"/>
    <cellStyle name="Followed Hyperlink" xfId="291" builtinId="9" hidden="1"/>
    <cellStyle name="Followed Hyperlink" xfId="293" builtinId="9" hidden="1"/>
    <cellStyle name="Followed Hyperlink" xfId="295" builtinId="9" hidden="1"/>
    <cellStyle name="Followed Hyperlink" xfId="297" builtinId="9" hidden="1"/>
    <cellStyle name="Followed Hyperlink" xfId="299" builtinId="9" hidden="1"/>
    <cellStyle name="Followed Hyperlink" xfId="301" builtinId="9" hidden="1"/>
    <cellStyle name="Followed Hyperlink" xfId="303" builtinId="9" hidden="1"/>
    <cellStyle name="Followed Hyperlink" xfId="305" builtinId="9" hidden="1"/>
    <cellStyle name="Followed Hyperlink" xfId="307" builtinId="9" hidden="1"/>
    <cellStyle name="Followed Hyperlink" xfId="309" builtinId="9" hidden="1"/>
    <cellStyle name="Followed Hyperlink" xfId="311" builtinId="9" hidden="1"/>
    <cellStyle name="Followed Hyperlink" xfId="313" builtinId="9" hidden="1"/>
    <cellStyle name="Followed Hyperlink" xfId="315" builtinId="9" hidden="1"/>
    <cellStyle name="Followed Hyperlink" xfId="317" builtinId="9" hidden="1"/>
    <cellStyle name="Followed Hyperlink" xfId="319" builtinId="9" hidden="1"/>
    <cellStyle name="Followed Hyperlink" xfId="321" builtinId="9" hidden="1"/>
    <cellStyle name="Followed Hyperlink" xfId="323" builtinId="9" hidden="1"/>
    <cellStyle name="Followed Hyperlink" xfId="325" builtinId="9" hidden="1"/>
    <cellStyle name="Followed Hyperlink" xfId="327" builtinId="9" hidden="1"/>
    <cellStyle name="Followed Hyperlink" xfId="329" builtinId="9" hidden="1"/>
    <cellStyle name="Followed Hyperlink" xfId="331" builtinId="9" hidden="1"/>
    <cellStyle name="Followed Hyperlink" xfId="333" builtinId="9" hidden="1"/>
    <cellStyle name="Followed Hyperlink" xfId="335" builtinId="9" hidden="1"/>
    <cellStyle name="Followed Hyperlink" xfId="337" builtinId="9" hidden="1"/>
    <cellStyle name="Followed Hyperlink" xfId="339" builtinId="9" hidden="1"/>
    <cellStyle name="Followed Hyperlink" xfId="341" builtinId="9" hidden="1"/>
    <cellStyle name="Followed Hyperlink" xfId="343" builtinId="9" hidden="1"/>
    <cellStyle name="Followed Hyperlink" xfId="345" builtinId="9" hidden="1"/>
    <cellStyle name="Followed Hyperlink" xfId="347" builtinId="9" hidden="1"/>
    <cellStyle name="Followed Hyperlink" xfId="349" builtinId="9" hidden="1"/>
    <cellStyle name="Followed Hyperlink" xfId="351" builtinId="9" hidden="1"/>
    <cellStyle name="Followed Hyperlink" xfId="353" builtinId="9" hidden="1"/>
    <cellStyle name="Followed Hyperlink" xfId="355" builtinId="9" hidden="1"/>
    <cellStyle name="Followed Hyperlink" xfId="357" builtinId="9" hidden="1"/>
    <cellStyle name="Followed Hyperlink" xfId="359" builtinId="9" hidden="1"/>
    <cellStyle name="Followed Hyperlink" xfId="361" builtinId="9" hidden="1"/>
    <cellStyle name="Followed Hyperlink" xfId="363" builtinId="9" hidden="1"/>
    <cellStyle name="Followed Hyperlink" xfId="365" builtinId="9" hidden="1"/>
    <cellStyle name="Followed Hyperlink" xfId="367" builtinId="9" hidden="1"/>
    <cellStyle name="Followed Hyperlink" xfId="369" builtinId="9" hidden="1"/>
    <cellStyle name="Followed Hyperlink" xfId="371" builtinId="9" hidden="1"/>
    <cellStyle name="Followed Hyperlink" xfId="373" builtinId="9" hidden="1"/>
    <cellStyle name="Followed Hyperlink" xfId="375" builtinId="9" hidden="1"/>
    <cellStyle name="Followed Hyperlink" xfId="377" builtinId="9" hidden="1"/>
    <cellStyle name="Followed Hyperlink" xfId="379" builtinId="9" hidden="1"/>
    <cellStyle name="Followed Hyperlink" xfId="381" builtinId="9" hidden="1"/>
    <cellStyle name="Followed Hyperlink" xfId="383" builtinId="9" hidden="1"/>
    <cellStyle name="Followed Hyperlink" xfId="385" builtinId="9" hidden="1"/>
    <cellStyle name="Followed Hyperlink" xfId="387" builtinId="9" hidden="1"/>
    <cellStyle name="Followed Hyperlink" xfId="389" builtinId="9" hidden="1"/>
    <cellStyle name="Followed Hyperlink" xfId="391" builtinId="9" hidden="1"/>
    <cellStyle name="Followed Hyperlink" xfId="393" builtinId="9" hidden="1"/>
    <cellStyle name="Followed Hyperlink" xfId="395" builtinId="9" hidden="1"/>
    <cellStyle name="Followed Hyperlink" xfId="397" builtinId="9" hidden="1"/>
    <cellStyle name="Followed Hyperlink" xfId="399" builtinId="9" hidden="1"/>
    <cellStyle name="Followed Hyperlink" xfId="401" builtinId="9" hidden="1"/>
    <cellStyle name="Followed Hyperlink" xfId="403" builtinId="9" hidden="1"/>
    <cellStyle name="Followed Hyperlink" xfId="405" builtinId="9" hidden="1"/>
    <cellStyle name="Followed Hyperlink" xfId="407" builtinId="9" hidden="1"/>
    <cellStyle name="Followed Hyperlink" xfId="409" builtinId="9" hidden="1"/>
    <cellStyle name="Followed Hyperlink" xfId="411" builtinId="9" hidden="1"/>
    <cellStyle name="Followed Hyperlink" xfId="413" builtinId="9" hidden="1"/>
    <cellStyle name="Followed Hyperlink" xfId="415" builtinId="9" hidden="1"/>
    <cellStyle name="Followed Hyperlink" xfId="417" builtinId="9" hidden="1"/>
    <cellStyle name="Followed Hyperlink" xfId="419" builtinId="9" hidden="1"/>
    <cellStyle name="Followed Hyperlink" xfId="421" builtinId="9" hidden="1"/>
    <cellStyle name="Followed Hyperlink" xfId="423" builtinId="9" hidden="1"/>
    <cellStyle name="Followed Hyperlink" xfId="425" builtinId="9" hidden="1"/>
    <cellStyle name="Followed Hyperlink" xfId="427" builtinId="9" hidden="1"/>
    <cellStyle name="Followed Hyperlink" xfId="429" builtinId="9" hidden="1"/>
    <cellStyle name="Followed Hyperlink" xfId="431" builtinId="9" hidden="1"/>
    <cellStyle name="Followed Hyperlink" xfId="433" builtinId="9" hidden="1"/>
    <cellStyle name="Followed Hyperlink" xfId="435" builtinId="9" hidden="1"/>
    <cellStyle name="Followed Hyperlink" xfId="437" builtinId="9" hidden="1"/>
    <cellStyle name="Followed Hyperlink" xfId="439" builtinId="9" hidden="1"/>
    <cellStyle name="Followed Hyperlink" xfId="441" builtinId="9" hidden="1"/>
    <cellStyle name="Followed Hyperlink" xfId="443" builtinId="9" hidden="1"/>
    <cellStyle name="Followed Hyperlink" xfId="445" builtinId="9" hidden="1"/>
    <cellStyle name="Followed Hyperlink" xfId="447" builtinId="9" hidden="1"/>
    <cellStyle name="Followed Hyperlink" xfId="449" builtinId="9" hidden="1"/>
    <cellStyle name="Followed Hyperlink" xfId="451" builtinId="9" hidden="1"/>
    <cellStyle name="Followed Hyperlink" xfId="453" builtinId="9" hidden="1"/>
    <cellStyle name="Followed Hyperlink" xfId="455" builtinId="9" hidden="1"/>
    <cellStyle name="Followed Hyperlink" xfId="457" builtinId="9" hidden="1"/>
    <cellStyle name="Followed Hyperlink" xfId="459" builtinId="9" hidden="1"/>
    <cellStyle name="Followed Hyperlink" xfId="461" builtinId="9" hidden="1"/>
    <cellStyle name="Followed Hyperlink" xfId="463" builtinId="9" hidden="1"/>
    <cellStyle name="Followed Hyperlink" xfId="465" builtinId="9" hidden="1"/>
    <cellStyle name="Followed Hyperlink" xfId="467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6" builtinId="8" hidden="1"/>
    <cellStyle name="Hyperlink" xfId="168" builtinId="8" hidden="1"/>
    <cellStyle name="Hyperlink" xfId="170" builtinId="8" hidden="1"/>
    <cellStyle name="Hyperlink" xfId="172" builtinId="8" hidden="1"/>
    <cellStyle name="Hyperlink" xfId="174" builtinId="8" hidden="1"/>
    <cellStyle name="Hyperlink" xfId="176" builtinId="8" hidden="1"/>
    <cellStyle name="Hyperlink" xfId="178" builtinId="8" hidden="1"/>
    <cellStyle name="Hyperlink" xfId="180" builtinId="8" hidden="1"/>
    <cellStyle name="Hyperlink" xfId="182" builtinId="8" hidden="1"/>
    <cellStyle name="Hyperlink" xfId="184" builtinId="8" hidden="1"/>
    <cellStyle name="Hyperlink" xfId="186" builtinId="8" hidden="1"/>
    <cellStyle name="Hyperlink" xfId="188" builtinId="8" hidden="1"/>
    <cellStyle name="Hyperlink" xfId="190" builtinId="8" hidden="1"/>
    <cellStyle name="Hyperlink" xfId="192" builtinId="8" hidden="1"/>
    <cellStyle name="Hyperlink" xfId="194" builtinId="8" hidden="1"/>
    <cellStyle name="Hyperlink" xfId="196" builtinId="8" hidden="1"/>
    <cellStyle name="Hyperlink" xfId="198" builtinId="8" hidden="1"/>
    <cellStyle name="Hyperlink" xfId="200" builtinId="8" hidden="1"/>
    <cellStyle name="Hyperlink" xfId="202" builtinId="8" hidden="1"/>
    <cellStyle name="Hyperlink" xfId="204" builtinId="8" hidden="1"/>
    <cellStyle name="Hyperlink" xfId="206" builtinId="8" hidden="1"/>
    <cellStyle name="Hyperlink" xfId="208" builtinId="8" hidden="1"/>
    <cellStyle name="Hyperlink" xfId="210" builtinId="8" hidden="1"/>
    <cellStyle name="Hyperlink" xfId="212" builtinId="8" hidden="1"/>
    <cellStyle name="Hyperlink" xfId="214" builtinId="8" hidden="1"/>
    <cellStyle name="Hyperlink" xfId="216" builtinId="8" hidden="1"/>
    <cellStyle name="Hyperlink" xfId="218" builtinId="8" hidden="1"/>
    <cellStyle name="Hyperlink" xfId="220" builtinId="8" hidden="1"/>
    <cellStyle name="Hyperlink" xfId="222" builtinId="8" hidden="1"/>
    <cellStyle name="Hyperlink" xfId="224" builtinId="8" hidden="1"/>
    <cellStyle name="Hyperlink" xfId="226" builtinId="8" hidden="1"/>
    <cellStyle name="Hyperlink" xfId="228" builtinId="8" hidden="1"/>
    <cellStyle name="Hyperlink" xfId="230" builtinId="8" hidden="1"/>
    <cellStyle name="Hyperlink" xfId="232" builtinId="8" hidden="1"/>
    <cellStyle name="Hyperlink" xfId="234" builtinId="8" hidden="1"/>
    <cellStyle name="Hyperlink" xfId="236" builtinId="8" hidden="1"/>
    <cellStyle name="Hyperlink" xfId="238" builtinId="8" hidden="1"/>
    <cellStyle name="Hyperlink" xfId="240" builtinId="8" hidden="1"/>
    <cellStyle name="Hyperlink" xfId="242" builtinId="8" hidden="1"/>
    <cellStyle name="Hyperlink" xfId="244" builtinId="8" hidden="1"/>
    <cellStyle name="Hyperlink" xfId="246" builtinId="8" hidden="1"/>
    <cellStyle name="Hyperlink" xfId="248" builtinId="8" hidden="1"/>
    <cellStyle name="Hyperlink" xfId="250" builtinId="8" hidden="1"/>
    <cellStyle name="Hyperlink" xfId="252" builtinId="8" hidden="1"/>
    <cellStyle name="Hyperlink" xfId="254" builtinId="8" hidden="1"/>
    <cellStyle name="Hyperlink" xfId="256" builtinId="8" hidden="1"/>
    <cellStyle name="Hyperlink" xfId="258" builtinId="8" hidden="1"/>
    <cellStyle name="Hyperlink" xfId="260" builtinId="8" hidden="1"/>
    <cellStyle name="Hyperlink" xfId="262" builtinId="8" hidden="1"/>
    <cellStyle name="Hyperlink" xfId="264" builtinId="8" hidden="1"/>
    <cellStyle name="Hyperlink" xfId="266" builtinId="8" hidden="1"/>
    <cellStyle name="Hyperlink" xfId="268" builtinId="8" hidden="1"/>
    <cellStyle name="Hyperlink" xfId="270" builtinId="8" hidden="1"/>
    <cellStyle name="Hyperlink" xfId="272" builtinId="8" hidden="1"/>
    <cellStyle name="Hyperlink" xfId="274" builtinId="8" hidden="1"/>
    <cellStyle name="Hyperlink" xfId="276" builtinId="8" hidden="1"/>
    <cellStyle name="Hyperlink" xfId="278" builtinId="8" hidden="1"/>
    <cellStyle name="Hyperlink" xfId="280" builtinId="8" hidden="1"/>
    <cellStyle name="Hyperlink" xfId="282" builtinId="8" hidden="1"/>
    <cellStyle name="Hyperlink" xfId="284" builtinId="8" hidden="1"/>
    <cellStyle name="Hyperlink" xfId="286" builtinId="8" hidden="1"/>
    <cellStyle name="Hyperlink" xfId="288" builtinId="8" hidden="1"/>
    <cellStyle name="Hyperlink" xfId="290" builtinId="8" hidden="1"/>
    <cellStyle name="Hyperlink" xfId="292" builtinId="8" hidden="1"/>
    <cellStyle name="Hyperlink" xfId="294" builtinId="8" hidden="1"/>
    <cellStyle name="Hyperlink" xfId="296" builtinId="8" hidden="1"/>
    <cellStyle name="Hyperlink" xfId="298" builtinId="8" hidden="1"/>
    <cellStyle name="Hyperlink" xfId="300" builtinId="8" hidden="1"/>
    <cellStyle name="Hyperlink" xfId="302" builtinId="8" hidden="1"/>
    <cellStyle name="Hyperlink" xfId="304" builtinId="8" hidden="1"/>
    <cellStyle name="Hyperlink" xfId="306" builtinId="8" hidden="1"/>
    <cellStyle name="Hyperlink" xfId="308" builtinId="8" hidden="1"/>
    <cellStyle name="Hyperlink" xfId="310" builtinId="8" hidden="1"/>
    <cellStyle name="Hyperlink" xfId="312" builtinId="8" hidden="1"/>
    <cellStyle name="Hyperlink" xfId="314" builtinId="8" hidden="1"/>
    <cellStyle name="Hyperlink" xfId="316" builtinId="8" hidden="1"/>
    <cellStyle name="Hyperlink" xfId="318" builtinId="8" hidden="1"/>
    <cellStyle name="Hyperlink" xfId="320" builtinId="8" hidden="1"/>
    <cellStyle name="Hyperlink" xfId="322" builtinId="8" hidden="1"/>
    <cellStyle name="Hyperlink" xfId="324" builtinId="8" hidden="1"/>
    <cellStyle name="Hyperlink" xfId="326" builtinId="8" hidden="1"/>
    <cellStyle name="Hyperlink" xfId="328" builtinId="8" hidden="1"/>
    <cellStyle name="Hyperlink" xfId="330" builtinId="8" hidden="1"/>
    <cellStyle name="Hyperlink" xfId="332" builtinId="8" hidden="1"/>
    <cellStyle name="Hyperlink" xfId="334" builtinId="8" hidden="1"/>
    <cellStyle name="Hyperlink" xfId="336" builtinId="8" hidden="1"/>
    <cellStyle name="Hyperlink" xfId="338" builtinId="8" hidden="1"/>
    <cellStyle name="Hyperlink" xfId="340" builtinId="8" hidden="1"/>
    <cellStyle name="Hyperlink" xfId="342" builtinId="8" hidden="1"/>
    <cellStyle name="Hyperlink" xfId="344" builtinId="8" hidden="1"/>
    <cellStyle name="Hyperlink" xfId="346" builtinId="8" hidden="1"/>
    <cellStyle name="Hyperlink" xfId="348" builtinId="8" hidden="1"/>
    <cellStyle name="Hyperlink" xfId="350" builtinId="8" hidden="1"/>
    <cellStyle name="Hyperlink" xfId="352" builtinId="8" hidden="1"/>
    <cellStyle name="Hyperlink" xfId="354" builtinId="8" hidden="1"/>
    <cellStyle name="Hyperlink" xfId="356" builtinId="8" hidden="1"/>
    <cellStyle name="Hyperlink" xfId="358" builtinId="8" hidden="1"/>
    <cellStyle name="Hyperlink" xfId="360" builtinId="8" hidden="1"/>
    <cellStyle name="Hyperlink" xfId="362" builtinId="8" hidden="1"/>
    <cellStyle name="Hyperlink" xfId="364" builtinId="8" hidden="1"/>
    <cellStyle name="Hyperlink" xfId="366" builtinId="8" hidden="1"/>
    <cellStyle name="Hyperlink" xfId="368" builtinId="8" hidden="1"/>
    <cellStyle name="Hyperlink" xfId="370" builtinId="8" hidden="1"/>
    <cellStyle name="Hyperlink" xfId="372" builtinId="8" hidden="1"/>
    <cellStyle name="Hyperlink" xfId="374" builtinId="8" hidden="1"/>
    <cellStyle name="Hyperlink" xfId="376" builtinId="8" hidden="1"/>
    <cellStyle name="Hyperlink" xfId="378" builtinId="8" hidden="1"/>
    <cellStyle name="Hyperlink" xfId="380" builtinId="8" hidden="1"/>
    <cellStyle name="Hyperlink" xfId="382" builtinId="8" hidden="1"/>
    <cellStyle name="Hyperlink" xfId="384" builtinId="8" hidden="1"/>
    <cellStyle name="Hyperlink" xfId="386" builtinId="8" hidden="1"/>
    <cellStyle name="Hyperlink" xfId="388" builtinId="8" hidden="1"/>
    <cellStyle name="Hyperlink" xfId="390" builtinId="8" hidden="1"/>
    <cellStyle name="Hyperlink" xfId="392" builtinId="8" hidden="1"/>
    <cellStyle name="Hyperlink" xfId="394" builtinId="8" hidden="1"/>
    <cellStyle name="Hyperlink" xfId="396" builtinId="8" hidden="1"/>
    <cellStyle name="Hyperlink" xfId="398" builtinId="8" hidden="1"/>
    <cellStyle name="Hyperlink" xfId="400" builtinId="8" hidden="1"/>
    <cellStyle name="Hyperlink" xfId="402" builtinId="8" hidden="1"/>
    <cellStyle name="Hyperlink" xfId="404" builtinId="8" hidden="1"/>
    <cellStyle name="Hyperlink" xfId="406" builtinId="8" hidden="1"/>
    <cellStyle name="Hyperlink" xfId="408" builtinId="8" hidden="1"/>
    <cellStyle name="Hyperlink" xfId="410" builtinId="8" hidden="1"/>
    <cellStyle name="Hyperlink" xfId="412" builtinId="8" hidden="1"/>
    <cellStyle name="Hyperlink" xfId="414" builtinId="8" hidden="1"/>
    <cellStyle name="Hyperlink" xfId="416" builtinId="8" hidden="1"/>
    <cellStyle name="Hyperlink" xfId="418" builtinId="8" hidden="1"/>
    <cellStyle name="Hyperlink" xfId="420" builtinId="8" hidden="1"/>
    <cellStyle name="Hyperlink" xfId="422" builtinId="8" hidden="1"/>
    <cellStyle name="Hyperlink" xfId="424" builtinId="8" hidden="1"/>
    <cellStyle name="Hyperlink" xfId="426" builtinId="8" hidden="1"/>
    <cellStyle name="Hyperlink" xfId="428" builtinId="8" hidden="1"/>
    <cellStyle name="Hyperlink" xfId="430" builtinId="8" hidden="1"/>
    <cellStyle name="Hyperlink" xfId="432" builtinId="8" hidden="1"/>
    <cellStyle name="Hyperlink" xfId="434" builtinId="8" hidden="1"/>
    <cellStyle name="Hyperlink" xfId="436" builtinId="8" hidden="1"/>
    <cellStyle name="Hyperlink" xfId="438" builtinId="8" hidden="1"/>
    <cellStyle name="Hyperlink" xfId="440" builtinId="8" hidden="1"/>
    <cellStyle name="Hyperlink" xfId="442" builtinId="8" hidden="1"/>
    <cellStyle name="Hyperlink" xfId="444" builtinId="8" hidden="1"/>
    <cellStyle name="Hyperlink" xfId="446" builtinId="8" hidden="1"/>
    <cellStyle name="Hyperlink" xfId="448" builtinId="8" hidden="1"/>
    <cellStyle name="Hyperlink" xfId="450" builtinId="8" hidden="1"/>
    <cellStyle name="Hyperlink" xfId="452" builtinId="8" hidden="1"/>
    <cellStyle name="Hyperlink" xfId="454" builtinId="8" hidden="1"/>
    <cellStyle name="Hyperlink" xfId="456" builtinId="8" hidden="1"/>
    <cellStyle name="Hyperlink" xfId="458" builtinId="8" hidden="1"/>
    <cellStyle name="Hyperlink" xfId="460" builtinId="8" hidden="1"/>
    <cellStyle name="Hyperlink" xfId="462" builtinId="8" hidden="1"/>
    <cellStyle name="Hyperlink" xfId="464" builtinId="8" hidden="1"/>
    <cellStyle name="Hyperlink" xfId="466" builtinId="8" hidden="1"/>
    <cellStyle name="Normal" xfId="0" builtinId="0"/>
  </cellStyles>
  <dxfs count="46"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3DCDB"/>
      <color rgb="FFFFFD95"/>
      <color rgb="FFF6FF9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208"/>
  <sheetViews>
    <sheetView tabSelected="1" zoomScale="95" zoomScaleNormal="95" zoomScalePageLayoutView="111" workbookViewId="0">
      <pane ySplit="1" topLeftCell="A24" activePane="bottomLeft" state="frozenSplit"/>
      <selection pane="bottomLeft" activeCell="O49" sqref="O49"/>
    </sheetView>
  </sheetViews>
  <sheetFormatPr baseColWidth="10" defaultColWidth="10.85546875" defaultRowHeight="16" outlineLevelRow="1" x14ac:dyDescent="0.2"/>
  <cols>
    <col min="1" max="1" width="25.5703125" customWidth="1"/>
    <col min="2" max="2" width="12.28515625" customWidth="1"/>
    <col min="3" max="5" width="10.28515625" customWidth="1"/>
    <col min="6" max="6" width="10.7109375" customWidth="1"/>
    <col min="7" max="7" width="10.28515625" customWidth="1"/>
    <col min="11" max="11" width="10.85546875" customWidth="1"/>
  </cols>
  <sheetData>
    <row r="1" spans="1:16" ht="17" thickBot="1" x14ac:dyDescent="0.25">
      <c r="P1" s="3"/>
    </row>
    <row r="2" spans="1:16" ht="18" customHeight="1" x14ac:dyDescent="0.2">
      <c r="A2" t="s">
        <v>24</v>
      </c>
      <c r="B2" s="46" t="s">
        <v>22</v>
      </c>
      <c r="C2" s="47">
        <v>1275684.1499999999</v>
      </c>
      <c r="D2" s="48"/>
      <c r="H2" s="16"/>
      <c r="I2" s="16"/>
      <c r="P2" s="3"/>
    </row>
    <row r="3" spans="1:16" ht="18" customHeight="1" x14ac:dyDescent="0.2">
      <c r="B3" s="51" t="s">
        <v>35</v>
      </c>
      <c r="C3" s="49">
        <v>28238</v>
      </c>
      <c r="D3" s="50"/>
      <c r="H3" s="16"/>
      <c r="I3" s="16"/>
      <c r="P3" s="3"/>
    </row>
    <row r="4" spans="1:16" ht="18" customHeight="1" x14ac:dyDescent="0.2">
      <c r="B4" s="52" t="s">
        <v>15</v>
      </c>
      <c r="C4" s="53">
        <f>O51</f>
        <v>977458.00000000012</v>
      </c>
      <c r="D4" s="50"/>
      <c r="P4" s="3"/>
    </row>
    <row r="5" spans="1:16" ht="18" customHeight="1" x14ac:dyDescent="0.2">
      <c r="B5" s="52" t="s">
        <v>16</v>
      </c>
      <c r="C5" s="53">
        <f>C2+-C3-C4</f>
        <v>269988.14999999979</v>
      </c>
      <c r="D5" s="54">
        <f>C5/C2*100</f>
        <v>21.164184723938117</v>
      </c>
      <c r="F5" t="s">
        <v>67</v>
      </c>
    </row>
    <row r="6" spans="1:16" ht="18" customHeight="1" x14ac:dyDescent="0.2">
      <c r="A6" s="19"/>
      <c r="B6" s="19"/>
      <c r="D6" s="4"/>
      <c r="E6" s="19"/>
    </row>
    <row r="7" spans="1:16" ht="18" customHeight="1" thickBot="1" x14ac:dyDescent="0.25">
      <c r="B7" s="4"/>
      <c r="E7" s="20"/>
    </row>
    <row r="8" spans="1:16" ht="18" customHeight="1" x14ac:dyDescent="0.2">
      <c r="A8" t="s">
        <v>25</v>
      </c>
      <c r="B8" s="46" t="s">
        <v>22</v>
      </c>
      <c r="C8" s="47">
        <v>273815.3</v>
      </c>
      <c r="D8" s="48"/>
    </row>
    <row r="9" spans="1:16" ht="18" customHeight="1" x14ac:dyDescent="0.2">
      <c r="B9" s="51" t="s">
        <v>35</v>
      </c>
      <c r="C9" s="49">
        <v>5752</v>
      </c>
      <c r="D9" s="50"/>
    </row>
    <row r="10" spans="1:16" ht="18" customHeight="1" x14ac:dyDescent="0.2">
      <c r="B10" s="52" t="s">
        <v>15</v>
      </c>
      <c r="C10" s="53">
        <f>O58</f>
        <v>280043.40000000002</v>
      </c>
      <c r="D10" s="50"/>
    </row>
    <row r="11" spans="1:16" ht="18" customHeight="1" x14ac:dyDescent="0.2">
      <c r="B11" s="52" t="s">
        <v>16</v>
      </c>
      <c r="C11" s="53">
        <f>C8-C9-C10</f>
        <v>-11980.100000000035</v>
      </c>
      <c r="D11" s="54">
        <f>C11/C8*100</f>
        <v>-4.3752485708432056</v>
      </c>
      <c r="F11" t="s">
        <v>68</v>
      </c>
      <c r="H11" s="16"/>
    </row>
    <row r="12" spans="1:16" ht="18" customHeight="1" thickBot="1" x14ac:dyDescent="0.25">
      <c r="A12" s="19"/>
      <c r="B12" s="19"/>
      <c r="D12" s="4"/>
      <c r="E12" s="19"/>
    </row>
    <row r="13" spans="1:16" ht="18" customHeight="1" x14ac:dyDescent="0.2">
      <c r="A13" t="s">
        <v>26</v>
      </c>
      <c r="B13" s="78" t="s">
        <v>16</v>
      </c>
      <c r="C13" s="77">
        <v>1842</v>
      </c>
      <c r="D13" s="48"/>
    </row>
    <row r="14" spans="1:16" ht="16" customHeight="1" x14ac:dyDescent="0.2">
      <c r="B14" s="76" t="s">
        <v>48</v>
      </c>
      <c r="C14" s="68">
        <v>0</v>
      </c>
      <c r="D14" s="50"/>
    </row>
    <row r="15" spans="1:16" ht="18" customHeight="1" x14ac:dyDescent="0.2">
      <c r="B15" s="76" t="s">
        <v>47</v>
      </c>
      <c r="C15" s="68"/>
      <c r="D15" s="50"/>
    </row>
    <row r="16" spans="1:16" ht="18" customHeight="1" thickBot="1" x14ac:dyDescent="0.25">
      <c r="B16" s="75" t="s">
        <v>16</v>
      </c>
      <c r="C16" s="74">
        <f>C13+C14-C15</f>
        <v>1842</v>
      </c>
      <c r="D16" s="73"/>
    </row>
    <row r="17" spans="1:15" ht="18" customHeight="1" thickBot="1" x14ac:dyDescent="0.25">
      <c r="B17" s="14"/>
      <c r="C17" s="79"/>
    </row>
    <row r="18" spans="1:15" ht="18" customHeight="1" x14ac:dyDescent="0.2">
      <c r="A18" t="s">
        <v>27</v>
      </c>
      <c r="B18" s="78" t="s">
        <v>16</v>
      </c>
      <c r="C18" s="77">
        <v>52051</v>
      </c>
      <c r="D18" s="48"/>
    </row>
    <row r="19" spans="1:15" ht="18" customHeight="1" x14ac:dyDescent="0.2">
      <c r="B19" s="76" t="s">
        <v>48</v>
      </c>
      <c r="C19" s="68">
        <v>0</v>
      </c>
      <c r="D19" s="50"/>
    </row>
    <row r="20" spans="1:15" ht="18" customHeight="1" x14ac:dyDescent="0.2">
      <c r="B20" s="76" t="s">
        <v>47</v>
      </c>
      <c r="C20" s="68">
        <v>0</v>
      </c>
      <c r="D20" s="50"/>
    </row>
    <row r="21" spans="1:15" ht="18" customHeight="1" thickBot="1" x14ac:dyDescent="0.25">
      <c r="B21" s="75" t="s">
        <v>16</v>
      </c>
      <c r="C21" s="74">
        <f>C18+C19-C20</f>
        <v>52051</v>
      </c>
      <c r="D21" s="73"/>
    </row>
    <row r="22" spans="1:15" ht="18" customHeight="1" x14ac:dyDescent="0.2"/>
    <row r="23" spans="1:15" ht="18" customHeight="1" x14ac:dyDescent="0.2">
      <c r="A23" t="s">
        <v>45</v>
      </c>
      <c r="B23" s="67" t="s">
        <v>46</v>
      </c>
      <c r="C23" s="68">
        <v>605895</v>
      </c>
      <c r="D23" s="69"/>
    </row>
    <row r="24" spans="1:15" x14ac:dyDescent="0.2">
      <c r="B24" s="67" t="s">
        <v>15</v>
      </c>
      <c r="C24" s="68">
        <f>O68</f>
        <v>175209.7</v>
      </c>
      <c r="D24" s="69"/>
    </row>
    <row r="25" spans="1:15" ht="17" thickBot="1" x14ac:dyDescent="0.25">
      <c r="B25" s="70" t="s">
        <v>16</v>
      </c>
      <c r="C25" s="71">
        <f>C23-C24</f>
        <v>430685.3</v>
      </c>
      <c r="D25" s="72"/>
    </row>
    <row r="26" spans="1:15" x14ac:dyDescent="0.2">
      <c r="A26" s="14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</row>
    <row r="27" spans="1:15" x14ac:dyDescent="0.2">
      <c r="A27" t="s">
        <v>51</v>
      </c>
      <c r="B27" s="67" t="s">
        <v>46</v>
      </c>
      <c r="C27" s="68">
        <v>706414</v>
      </c>
      <c r="D27" s="69"/>
    </row>
    <row r="28" spans="1:15" ht="17" customHeight="1" x14ac:dyDescent="0.2">
      <c r="A28" t="s">
        <v>50</v>
      </c>
      <c r="B28" s="67" t="s">
        <v>15</v>
      </c>
      <c r="C28" s="68">
        <f>O76</f>
        <v>215244.40000000002</v>
      </c>
      <c r="D28" s="69"/>
    </row>
    <row r="29" spans="1:15" ht="17" thickBot="1" x14ac:dyDescent="0.25">
      <c r="B29" s="70" t="s">
        <v>16</v>
      </c>
      <c r="C29" s="71">
        <f>C27-C28</f>
        <v>491169.6</v>
      </c>
      <c r="D29" s="72"/>
    </row>
    <row r="30" spans="1:15" x14ac:dyDescent="0.2">
      <c r="A30" s="14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</row>
    <row r="31" spans="1:15" x14ac:dyDescent="0.2">
      <c r="A31" t="s">
        <v>49</v>
      </c>
      <c r="B31" s="67" t="s">
        <v>46</v>
      </c>
      <c r="C31" s="68">
        <v>72727</v>
      </c>
      <c r="D31" s="69"/>
    </row>
    <row r="32" spans="1:15" ht="17" customHeight="1" x14ac:dyDescent="0.2">
      <c r="B32" s="67" t="s">
        <v>15</v>
      </c>
      <c r="C32" s="68">
        <f>O82</f>
        <v>58459</v>
      </c>
      <c r="D32" s="69"/>
    </row>
    <row r="33" spans="1:16" ht="17" thickBot="1" x14ac:dyDescent="0.25">
      <c r="B33" s="70" t="s">
        <v>16</v>
      </c>
      <c r="C33" s="71">
        <f>C31-C32</f>
        <v>14268</v>
      </c>
      <c r="D33" s="72"/>
    </row>
    <row r="34" spans="1:16" x14ac:dyDescent="0.2">
      <c r="B34" s="4"/>
      <c r="C34" s="121"/>
      <c r="D34" s="4"/>
    </row>
    <row r="35" spans="1:16" ht="17" customHeight="1" x14ac:dyDescent="0.2">
      <c r="A35" t="s">
        <v>69</v>
      </c>
      <c r="B35" s="67" t="s">
        <v>46</v>
      </c>
      <c r="C35" s="68">
        <v>234800</v>
      </c>
      <c r="D35" s="69"/>
    </row>
    <row r="36" spans="1:16" ht="17" customHeight="1" x14ac:dyDescent="0.2">
      <c r="B36" s="67" t="s">
        <v>15</v>
      </c>
      <c r="C36" s="68">
        <f>O88</f>
        <v>53682</v>
      </c>
      <c r="D36" s="69"/>
    </row>
    <row r="37" spans="1:16" ht="17" customHeight="1" thickBot="1" x14ac:dyDescent="0.25">
      <c r="B37" s="70" t="s">
        <v>16</v>
      </c>
      <c r="C37" s="71">
        <f>C35-C36</f>
        <v>181118</v>
      </c>
      <c r="D37" s="72"/>
    </row>
    <row r="39" spans="1:16" x14ac:dyDescent="0.2">
      <c r="A39" s="55" t="s">
        <v>41</v>
      </c>
      <c r="B39" s="56"/>
      <c r="C39" s="57"/>
      <c r="D39" s="57"/>
      <c r="E39" s="57"/>
      <c r="F39" s="57"/>
      <c r="G39" s="57"/>
      <c r="H39" s="57"/>
      <c r="I39" s="57"/>
      <c r="J39" s="56"/>
      <c r="K39" s="56"/>
      <c r="L39" s="56"/>
      <c r="M39" s="56"/>
      <c r="N39" s="56"/>
      <c r="O39" s="56"/>
    </row>
    <row r="40" spans="1:16" x14ac:dyDescent="0.2">
      <c r="A40" s="2" t="s">
        <v>14</v>
      </c>
      <c r="B40" s="2" t="s">
        <v>13</v>
      </c>
      <c r="C40" s="37" t="s">
        <v>12</v>
      </c>
      <c r="D40" s="37" t="s">
        <v>11</v>
      </c>
      <c r="E40" s="37" t="s">
        <v>10</v>
      </c>
      <c r="F40" s="37" t="s">
        <v>9</v>
      </c>
      <c r="G40" s="37" t="s">
        <v>8</v>
      </c>
      <c r="H40" s="37" t="s">
        <v>7</v>
      </c>
      <c r="I40" s="36" t="s">
        <v>6</v>
      </c>
      <c r="J40" s="35" t="s">
        <v>5</v>
      </c>
      <c r="K40" s="2" t="s">
        <v>4</v>
      </c>
      <c r="L40" s="1" t="s">
        <v>3</v>
      </c>
      <c r="M40" s="1" t="s">
        <v>2</v>
      </c>
      <c r="N40" s="1" t="s">
        <v>1</v>
      </c>
      <c r="O40" s="58" t="s">
        <v>42</v>
      </c>
    </row>
    <row r="41" spans="1:16" s="44" customFormat="1" outlineLevel="1" collapsed="1" x14ac:dyDescent="0.2">
      <c r="A41" s="44" t="s">
        <v>72</v>
      </c>
      <c r="B41" s="24">
        <v>13963</v>
      </c>
      <c r="E41" s="44">
        <v>6305</v>
      </c>
      <c r="F41" s="44">
        <v>6185</v>
      </c>
      <c r="O41" s="53">
        <f>SUM(C41:N41)</f>
        <v>12490</v>
      </c>
      <c r="P41"/>
    </row>
    <row r="42" spans="1:16" s="44" customFormat="1" outlineLevel="1" x14ac:dyDescent="0.2">
      <c r="A42" s="5" t="s">
        <v>31</v>
      </c>
      <c r="B42" s="24">
        <v>13963</v>
      </c>
      <c r="C42" s="23">
        <v>3011.15</v>
      </c>
      <c r="D42" s="23">
        <v>2951.15</v>
      </c>
      <c r="E42" s="23">
        <v>2879</v>
      </c>
      <c r="F42" s="23">
        <v>2879</v>
      </c>
      <c r="G42" s="23">
        <v>2879</v>
      </c>
      <c r="H42" s="23">
        <v>2879</v>
      </c>
      <c r="I42" s="23">
        <v>2879</v>
      </c>
      <c r="J42" s="23">
        <v>2879</v>
      </c>
      <c r="K42" s="23">
        <v>2879</v>
      </c>
      <c r="L42" s="23">
        <v>2879</v>
      </c>
      <c r="M42" s="23">
        <v>2879</v>
      </c>
      <c r="N42" s="23">
        <v>2879</v>
      </c>
      <c r="O42" s="53">
        <f>SUM(C42:N42)</f>
        <v>34752.300000000003</v>
      </c>
      <c r="P42"/>
    </row>
    <row r="43" spans="1:16" x14ac:dyDescent="0.2">
      <c r="A43" s="7" t="s">
        <v>39</v>
      </c>
      <c r="B43" s="24">
        <v>13963</v>
      </c>
      <c r="C43" s="23"/>
      <c r="D43" s="23"/>
      <c r="E43" s="23"/>
      <c r="F43" s="23"/>
      <c r="G43" s="23"/>
      <c r="H43" s="23">
        <v>4891.5</v>
      </c>
      <c r="I43" s="23">
        <v>8000</v>
      </c>
      <c r="J43" s="23">
        <v>8000</v>
      </c>
      <c r="K43" s="23">
        <v>8000</v>
      </c>
      <c r="L43" s="23">
        <v>8000</v>
      </c>
      <c r="M43" s="23">
        <v>8000</v>
      </c>
      <c r="N43" s="23">
        <v>8000</v>
      </c>
      <c r="O43" s="53">
        <f t="shared" ref="O41:O45" si="0">SUM(C43:N43)</f>
        <v>52891.5</v>
      </c>
    </row>
    <row r="44" spans="1:16" x14ac:dyDescent="0.2">
      <c r="A44" s="7" t="s">
        <v>21</v>
      </c>
      <c r="B44" s="24">
        <v>13963</v>
      </c>
      <c r="C44" s="23">
        <v>8838.7999999999993</v>
      </c>
      <c r="D44" s="23">
        <v>8718.7999999999993</v>
      </c>
      <c r="E44" s="23">
        <v>8718.7999999999993</v>
      </c>
      <c r="F44" s="23">
        <v>8718.7999999999993</v>
      </c>
      <c r="G44" s="23">
        <v>8718.7999999999993</v>
      </c>
      <c r="H44" s="23">
        <v>8718.7999999999993</v>
      </c>
      <c r="I44" s="23">
        <v>8718.7999999999993</v>
      </c>
      <c r="J44" s="23">
        <v>8718.7999999999993</v>
      </c>
      <c r="K44" s="23">
        <v>8718.7999999999993</v>
      </c>
      <c r="L44" s="23">
        <v>8718.7999999999993</v>
      </c>
      <c r="M44" s="23">
        <v>8718.7999999999993</v>
      </c>
      <c r="N44" s="23">
        <v>8718.7999999999993</v>
      </c>
      <c r="O44" s="53">
        <f t="shared" si="0"/>
        <v>104745.60000000002</v>
      </c>
    </row>
    <row r="45" spans="1:16" x14ac:dyDescent="0.2">
      <c r="A45" s="7" t="s">
        <v>0</v>
      </c>
      <c r="B45" s="24">
        <v>13963</v>
      </c>
      <c r="C45" s="23">
        <v>31048.1</v>
      </c>
      <c r="D45" s="23">
        <v>30928.1</v>
      </c>
      <c r="E45" s="23">
        <v>30928.1</v>
      </c>
      <c r="F45" s="23">
        <v>30928.1</v>
      </c>
      <c r="G45" s="23">
        <v>30928.1</v>
      </c>
      <c r="H45" s="23">
        <v>30928.1</v>
      </c>
      <c r="I45" s="23">
        <v>30928.1</v>
      </c>
      <c r="J45" s="23">
        <v>30928.1</v>
      </c>
      <c r="K45" s="23">
        <v>30928.1</v>
      </c>
      <c r="L45" s="23">
        <v>30928.1</v>
      </c>
      <c r="M45" s="23">
        <v>30928.1</v>
      </c>
      <c r="N45" s="23">
        <v>30928.1</v>
      </c>
      <c r="O45" s="53">
        <f t="shared" si="0"/>
        <v>371257.19999999995</v>
      </c>
    </row>
    <row r="46" spans="1:16" x14ac:dyDescent="0.2">
      <c r="A46" s="5" t="s">
        <v>32</v>
      </c>
      <c r="B46" s="24">
        <v>13963</v>
      </c>
      <c r="C46" s="23">
        <v>9797.85</v>
      </c>
      <c r="D46" s="23">
        <v>9677.85</v>
      </c>
      <c r="E46" s="23">
        <v>9677.85</v>
      </c>
      <c r="F46" s="23">
        <v>9677.85</v>
      </c>
      <c r="G46" s="23">
        <v>9677.85</v>
      </c>
      <c r="H46" s="23">
        <v>9677.85</v>
      </c>
      <c r="I46" s="23">
        <v>9677.85</v>
      </c>
      <c r="J46" s="23">
        <v>9677.85</v>
      </c>
      <c r="K46" s="23">
        <v>9677.85</v>
      </c>
      <c r="L46" s="23">
        <v>9677.85</v>
      </c>
      <c r="M46" s="23">
        <v>9677.85</v>
      </c>
      <c r="N46" s="23">
        <v>9677.85</v>
      </c>
      <c r="O46" s="53">
        <f t="shared" ref="O46:O47" si="1">SUM(C46:N46)</f>
        <v>116254.20000000003</v>
      </c>
    </row>
    <row r="47" spans="1:16" x14ac:dyDescent="0.2">
      <c r="A47" s="5" t="s">
        <v>18</v>
      </c>
      <c r="B47" s="24">
        <v>13963</v>
      </c>
      <c r="C47" s="23">
        <v>12477.35</v>
      </c>
      <c r="D47" s="23">
        <v>12357.35</v>
      </c>
      <c r="E47" s="23">
        <v>12357.35</v>
      </c>
      <c r="F47" s="23">
        <v>12357.35</v>
      </c>
      <c r="G47" s="23">
        <v>12357.35</v>
      </c>
      <c r="H47" s="23">
        <v>12357.35</v>
      </c>
      <c r="I47" s="23">
        <v>12357.35</v>
      </c>
      <c r="J47" s="23">
        <v>12357.35</v>
      </c>
      <c r="K47" s="23">
        <v>12357.35</v>
      </c>
      <c r="L47" s="23">
        <v>12357.35</v>
      </c>
      <c r="M47" s="23">
        <v>12357.35</v>
      </c>
      <c r="N47" s="23">
        <v>12357.35</v>
      </c>
      <c r="O47" s="53">
        <f t="shared" si="1"/>
        <v>148408.20000000004</v>
      </c>
    </row>
    <row r="48" spans="1:16" x14ac:dyDescent="0.2">
      <c r="A48" s="7" t="s">
        <v>33</v>
      </c>
      <c r="B48" s="24">
        <v>13963</v>
      </c>
      <c r="C48" s="23">
        <v>8498.25</v>
      </c>
      <c r="D48" s="23">
        <v>8378.25</v>
      </c>
      <c r="E48" s="23">
        <v>8378.25</v>
      </c>
      <c r="F48" s="23">
        <v>8378.25</v>
      </c>
      <c r="G48" s="23">
        <v>8378.25</v>
      </c>
      <c r="H48" s="23">
        <v>8378.25</v>
      </c>
      <c r="I48" s="23">
        <v>8378.25</v>
      </c>
      <c r="J48" s="23">
        <v>8378.25</v>
      </c>
      <c r="K48" s="23">
        <v>8378.25</v>
      </c>
      <c r="L48" s="23">
        <v>8378.25</v>
      </c>
      <c r="M48" s="23">
        <v>8378.25</v>
      </c>
      <c r="N48" s="23">
        <v>8378.25</v>
      </c>
      <c r="O48" s="53">
        <f>SUM(C48:N48)</f>
        <v>100659</v>
      </c>
    </row>
    <row r="49" spans="1:16" x14ac:dyDescent="0.2">
      <c r="A49" s="1" t="s">
        <v>19</v>
      </c>
      <c r="B49" s="13"/>
      <c r="C49" s="30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3"/>
      <c r="O49" s="53"/>
    </row>
    <row r="50" spans="1:16" x14ac:dyDescent="0.2">
      <c r="A50" s="5" t="s">
        <v>19</v>
      </c>
      <c r="B50" s="11">
        <v>13963</v>
      </c>
      <c r="C50" s="31">
        <v>3000</v>
      </c>
      <c r="D50" s="6">
        <v>3000</v>
      </c>
      <c r="E50" s="6">
        <v>3000</v>
      </c>
      <c r="F50" s="6">
        <v>3000</v>
      </c>
      <c r="G50" s="6">
        <v>3000</v>
      </c>
      <c r="H50" s="6">
        <v>3000</v>
      </c>
      <c r="I50" s="6">
        <v>3000</v>
      </c>
      <c r="J50" s="6">
        <v>3000</v>
      </c>
      <c r="K50" s="6">
        <v>3000</v>
      </c>
      <c r="L50" s="6">
        <v>3000</v>
      </c>
      <c r="M50" s="6">
        <v>3000</v>
      </c>
      <c r="N50" s="32">
        <v>3000</v>
      </c>
      <c r="O50" s="59">
        <f>SUM(C50:N50)</f>
        <v>36000</v>
      </c>
    </row>
    <row r="51" spans="1:16" x14ac:dyDescent="0.2">
      <c r="A51" s="8" t="s">
        <v>17</v>
      </c>
      <c r="B51" s="10"/>
      <c r="C51" s="12">
        <f>SUM(C41:C50)</f>
        <v>76671.5</v>
      </c>
      <c r="D51" s="12">
        <f t="shared" ref="D51:N51" si="2">SUM(D41:D50)</f>
        <v>76011.5</v>
      </c>
      <c r="E51" s="12">
        <f t="shared" si="2"/>
        <v>82244.349999999991</v>
      </c>
      <c r="F51" s="12">
        <f t="shared" si="2"/>
        <v>82124.349999999991</v>
      </c>
      <c r="G51" s="12">
        <f t="shared" si="2"/>
        <v>75939.349999999991</v>
      </c>
      <c r="H51" s="12">
        <f t="shared" si="2"/>
        <v>80830.849999999991</v>
      </c>
      <c r="I51" s="12">
        <f t="shared" si="2"/>
        <v>83939.349999999991</v>
      </c>
      <c r="J51" s="12">
        <f t="shared" si="2"/>
        <v>83939.349999999991</v>
      </c>
      <c r="K51" s="12">
        <f t="shared" si="2"/>
        <v>83939.349999999991</v>
      </c>
      <c r="L51" s="12">
        <f t="shared" si="2"/>
        <v>83939.349999999991</v>
      </c>
      <c r="M51" s="12">
        <f t="shared" si="2"/>
        <v>83939.349999999991</v>
      </c>
      <c r="N51" s="12">
        <f>SUM(N41:N50)</f>
        <v>83939.349999999991</v>
      </c>
      <c r="O51" s="12">
        <f>SUM(O41:O50)</f>
        <v>977458.00000000012</v>
      </c>
      <c r="P51" s="15"/>
    </row>
    <row r="52" spans="1:16" x14ac:dyDescent="0.2">
      <c r="P52" s="3"/>
    </row>
    <row r="53" spans="1:16" x14ac:dyDescent="0.2">
      <c r="A53" s="60" t="s">
        <v>44</v>
      </c>
      <c r="B53" s="61"/>
      <c r="C53" s="62"/>
      <c r="D53" s="62"/>
      <c r="E53" s="62"/>
      <c r="F53" s="62"/>
      <c r="G53" s="62"/>
      <c r="H53" s="62"/>
      <c r="I53" s="62"/>
      <c r="J53" s="62"/>
      <c r="K53" s="62"/>
      <c r="L53" s="62"/>
      <c r="M53" s="62"/>
      <c r="N53" s="62"/>
      <c r="O53" s="62"/>
      <c r="P53" s="3"/>
    </row>
    <row r="54" spans="1:16" x14ac:dyDescent="0.2">
      <c r="A54" s="2" t="s">
        <v>14</v>
      </c>
      <c r="B54" s="17" t="s">
        <v>20</v>
      </c>
      <c r="C54" s="35" t="s">
        <v>12</v>
      </c>
      <c r="D54" s="2" t="s">
        <v>11</v>
      </c>
      <c r="E54" s="2" t="s">
        <v>10</v>
      </c>
      <c r="F54" s="2" t="s">
        <v>9</v>
      </c>
      <c r="G54" s="2" t="s">
        <v>8</v>
      </c>
      <c r="H54" s="2" t="s">
        <v>7</v>
      </c>
      <c r="I54" s="2" t="s">
        <v>6</v>
      </c>
      <c r="J54" s="2" t="s">
        <v>5</v>
      </c>
      <c r="K54" s="2" t="s">
        <v>4</v>
      </c>
      <c r="L54" s="1" t="s">
        <v>3</v>
      </c>
      <c r="M54" s="1" t="s">
        <v>2</v>
      </c>
      <c r="N54" s="1" t="s">
        <v>1</v>
      </c>
      <c r="O54" s="58" t="s">
        <v>42</v>
      </c>
      <c r="P54" s="3"/>
    </row>
    <row r="55" spans="1:16" ht="15" customHeight="1" x14ac:dyDescent="0.2">
      <c r="A55" s="7" t="s">
        <v>56</v>
      </c>
      <c r="B55" s="24">
        <v>13963</v>
      </c>
      <c r="C55" s="23"/>
      <c r="D55" s="23"/>
      <c r="E55" s="23"/>
      <c r="F55" s="23"/>
      <c r="G55" s="23"/>
      <c r="H55" s="23"/>
      <c r="I55" s="23"/>
      <c r="J55" s="23">
        <v>4891</v>
      </c>
      <c r="K55" s="23">
        <v>4891</v>
      </c>
      <c r="L55" s="23">
        <v>4891</v>
      </c>
      <c r="M55" s="23">
        <v>4891</v>
      </c>
      <c r="N55" s="23">
        <v>4891</v>
      </c>
      <c r="O55" s="53">
        <f>SUM(C55:N55)</f>
        <v>24455</v>
      </c>
    </row>
    <row r="56" spans="1:16" x14ac:dyDescent="0.2">
      <c r="A56" t="s">
        <v>36</v>
      </c>
      <c r="B56" s="38">
        <v>18716</v>
      </c>
      <c r="C56">
        <v>9102.2000000000007</v>
      </c>
      <c r="D56">
        <v>13997</v>
      </c>
      <c r="E56">
        <v>8982</v>
      </c>
      <c r="F56">
        <v>8982</v>
      </c>
      <c r="G56">
        <v>8982</v>
      </c>
      <c r="H56">
        <v>8982</v>
      </c>
      <c r="I56">
        <v>8982</v>
      </c>
      <c r="J56">
        <v>8982</v>
      </c>
      <c r="K56">
        <v>8982</v>
      </c>
      <c r="L56">
        <v>8982</v>
      </c>
      <c r="M56">
        <v>8982</v>
      </c>
      <c r="N56">
        <v>8982</v>
      </c>
      <c r="O56" s="53">
        <f>SUM(C56:N56)</f>
        <v>112919.2</v>
      </c>
      <c r="P56" s="3"/>
    </row>
    <row r="57" spans="1:16" x14ac:dyDescent="0.2">
      <c r="A57" s="5" t="s">
        <v>34</v>
      </c>
      <c r="B57" s="38">
        <v>18716</v>
      </c>
      <c r="C57" s="23">
        <v>11999.1</v>
      </c>
      <c r="D57" s="23">
        <v>11879.1</v>
      </c>
      <c r="E57" s="23">
        <v>11879.1</v>
      </c>
      <c r="F57" s="23">
        <v>11879.1</v>
      </c>
      <c r="G57" s="23">
        <v>11879.1</v>
      </c>
      <c r="H57" s="23">
        <v>11879.1</v>
      </c>
      <c r="I57" s="23">
        <v>11879.1</v>
      </c>
      <c r="J57" s="23">
        <v>11879.1</v>
      </c>
      <c r="K57" s="23">
        <v>11879.1</v>
      </c>
      <c r="L57" s="23">
        <v>11879.1</v>
      </c>
      <c r="M57" s="23">
        <v>11879.1</v>
      </c>
      <c r="N57" s="23">
        <v>11879.1</v>
      </c>
      <c r="O57" s="63">
        <f>SUM(C57:N57)</f>
        <v>142669.20000000004</v>
      </c>
      <c r="P57" s="3"/>
    </row>
    <row r="58" spans="1:16" x14ac:dyDescent="0.2">
      <c r="A58" s="8"/>
      <c r="B58" s="18"/>
      <c r="C58" s="9">
        <f>SUM(C55:C57)</f>
        <v>21101.300000000003</v>
      </c>
      <c r="D58" s="9">
        <f t="shared" ref="D58:N58" si="3">SUM(D55:D57)</f>
        <v>25876.1</v>
      </c>
      <c r="E58" s="9">
        <f t="shared" si="3"/>
        <v>20861.099999999999</v>
      </c>
      <c r="F58" s="9">
        <f t="shared" si="3"/>
        <v>20861.099999999999</v>
      </c>
      <c r="G58" s="9">
        <f t="shared" si="3"/>
        <v>20861.099999999999</v>
      </c>
      <c r="H58" s="9">
        <f t="shared" si="3"/>
        <v>20861.099999999999</v>
      </c>
      <c r="I58" s="9">
        <f t="shared" si="3"/>
        <v>20861.099999999999</v>
      </c>
      <c r="J58" s="9">
        <f t="shared" si="3"/>
        <v>25752.1</v>
      </c>
      <c r="K58" s="9">
        <f t="shared" si="3"/>
        <v>25752.1</v>
      </c>
      <c r="L58" s="9">
        <f t="shared" si="3"/>
        <v>25752.1</v>
      </c>
      <c r="M58" s="9">
        <f t="shared" si="3"/>
        <v>25752.1</v>
      </c>
      <c r="N58" s="9">
        <f t="shared" si="3"/>
        <v>25752.1</v>
      </c>
      <c r="O58" s="9">
        <f>SUM(O55:O57)</f>
        <v>280043.40000000002</v>
      </c>
      <c r="P58" s="3"/>
    </row>
    <row r="59" spans="1:16" x14ac:dyDescent="0.2">
      <c r="A59" s="14"/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3"/>
    </row>
    <row r="60" spans="1:16" x14ac:dyDescent="0.2">
      <c r="P60" s="3"/>
    </row>
    <row r="61" spans="1:16" x14ac:dyDescent="0.2">
      <c r="A61" s="64" t="s">
        <v>43</v>
      </c>
      <c r="B61" s="65"/>
      <c r="C61" s="65"/>
      <c r="D61" s="65"/>
      <c r="E61" s="65"/>
      <c r="F61" s="65"/>
      <c r="G61" s="65"/>
      <c r="H61" s="65"/>
      <c r="I61" s="65"/>
      <c r="J61" s="65"/>
      <c r="K61" s="65"/>
      <c r="L61" s="65"/>
      <c r="M61" s="65"/>
      <c r="N61" s="65"/>
      <c r="O61" s="65"/>
      <c r="P61" s="15"/>
    </row>
    <row r="62" spans="1:16" x14ac:dyDescent="0.2">
      <c r="A62" s="21" t="s">
        <v>14</v>
      </c>
      <c r="B62" s="124" t="s">
        <v>20</v>
      </c>
      <c r="C62" s="26" t="s">
        <v>12</v>
      </c>
      <c r="D62" s="26" t="s">
        <v>11</v>
      </c>
      <c r="E62" s="26" t="s">
        <v>10</v>
      </c>
      <c r="F62" s="26" t="s">
        <v>9</v>
      </c>
      <c r="G62" s="26" t="s">
        <v>8</v>
      </c>
      <c r="H62" s="26" t="s">
        <v>7</v>
      </c>
      <c r="I62" s="26" t="s">
        <v>6</v>
      </c>
      <c r="J62" s="26" t="s">
        <v>5</v>
      </c>
      <c r="K62" s="26" t="s">
        <v>4</v>
      </c>
      <c r="L62" s="27" t="s">
        <v>3</v>
      </c>
      <c r="M62" s="28" t="s">
        <v>2</v>
      </c>
      <c r="N62" s="28" t="s">
        <v>1</v>
      </c>
      <c r="O62" s="66" t="s">
        <v>42</v>
      </c>
    </row>
    <row r="63" spans="1:16" x14ac:dyDescent="0.2">
      <c r="A63" s="7" t="s">
        <v>71</v>
      </c>
      <c r="B63" s="24"/>
      <c r="C63" s="87"/>
      <c r="D63" s="86"/>
      <c r="E63" s="86"/>
      <c r="F63" s="86"/>
      <c r="G63" s="41"/>
      <c r="H63" s="41">
        <v>4598</v>
      </c>
      <c r="I63" s="41">
        <v>4598</v>
      </c>
      <c r="J63" s="41">
        <v>4598</v>
      </c>
      <c r="K63" s="41">
        <v>4598</v>
      </c>
      <c r="L63" s="41">
        <v>4598</v>
      </c>
      <c r="M63" s="41">
        <v>4598</v>
      </c>
      <c r="N63" s="88">
        <v>4598</v>
      </c>
      <c r="O63" s="85">
        <f>SUM(C63:N63)</f>
        <v>32186</v>
      </c>
    </row>
    <row r="64" spans="1:16" x14ac:dyDescent="0.2">
      <c r="A64" s="7" t="s">
        <v>30</v>
      </c>
      <c r="B64" s="45"/>
      <c r="C64" s="80">
        <v>4892.55</v>
      </c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53">
        <f>SUM(C64:N64)</f>
        <v>4892.55</v>
      </c>
    </row>
    <row r="65" spans="1:16" x14ac:dyDescent="0.2">
      <c r="A65" s="7" t="s">
        <v>37</v>
      </c>
      <c r="B65" s="45"/>
      <c r="C65" s="80">
        <v>4488.8999999999996</v>
      </c>
      <c r="D65" s="25">
        <v>4488.8999999999996</v>
      </c>
      <c r="E65" s="25">
        <v>4598</v>
      </c>
      <c r="F65" s="25">
        <v>4598</v>
      </c>
      <c r="G65" s="25">
        <v>4598</v>
      </c>
      <c r="H65" s="25">
        <v>4598</v>
      </c>
      <c r="I65" s="25">
        <v>4598</v>
      </c>
      <c r="J65" s="25">
        <v>4598</v>
      </c>
      <c r="K65" s="25">
        <v>4598</v>
      </c>
      <c r="L65" s="25">
        <v>4598</v>
      </c>
      <c r="M65" s="25">
        <v>4598</v>
      </c>
      <c r="N65" s="25">
        <v>4598</v>
      </c>
      <c r="O65" s="53">
        <f>SUM(C65:N65)</f>
        <v>54957.8</v>
      </c>
    </row>
    <row r="66" spans="1:16" x14ac:dyDescent="0.2">
      <c r="A66" s="7" t="s">
        <v>39</v>
      </c>
      <c r="B66" s="45"/>
      <c r="C66" s="80">
        <v>4892.55</v>
      </c>
      <c r="D66" s="80">
        <v>4892.55</v>
      </c>
      <c r="E66" s="80">
        <v>4892.55</v>
      </c>
      <c r="F66" s="80">
        <v>4892.55</v>
      </c>
      <c r="G66" s="80">
        <v>4892.55</v>
      </c>
      <c r="H66" s="42"/>
      <c r="I66" s="42"/>
      <c r="J66" s="42"/>
      <c r="K66" s="42"/>
      <c r="L66" s="42"/>
      <c r="M66" s="42"/>
      <c r="N66" s="42"/>
      <c r="O66" s="53">
        <f>SUM(C66:N66)</f>
        <v>24462.75</v>
      </c>
    </row>
    <row r="67" spans="1:16" x14ac:dyDescent="0.2">
      <c r="A67" s="7" t="s">
        <v>23</v>
      </c>
      <c r="B67" s="45"/>
      <c r="C67" s="80">
        <v>4892.55</v>
      </c>
      <c r="D67" s="80">
        <v>4892.55</v>
      </c>
      <c r="E67" s="80">
        <v>4892.55</v>
      </c>
      <c r="F67" s="80">
        <v>4892.55</v>
      </c>
      <c r="G67" s="80">
        <v>4892.55</v>
      </c>
      <c r="H67" s="80">
        <v>4892.55</v>
      </c>
      <c r="I67" s="80">
        <v>4892.55</v>
      </c>
      <c r="J67" s="80">
        <v>4892.55</v>
      </c>
      <c r="K67" s="80">
        <v>4892.55</v>
      </c>
      <c r="L67" s="80">
        <v>4892.55</v>
      </c>
      <c r="M67" s="80">
        <v>4892.55</v>
      </c>
      <c r="N67" s="80">
        <v>4892.55</v>
      </c>
      <c r="O67" s="53">
        <f>SUM(C67:N67)</f>
        <v>58710.600000000013</v>
      </c>
    </row>
    <row r="68" spans="1:16" x14ac:dyDescent="0.2">
      <c r="A68" s="43"/>
      <c r="B68" s="123"/>
      <c r="C68" s="82">
        <f>SUM(C63:C67)</f>
        <v>19166.55</v>
      </c>
      <c r="D68" s="82">
        <f t="shared" ref="D68:M68" si="4">SUM(D63:D67)</f>
        <v>14274</v>
      </c>
      <c r="E68" s="82">
        <f t="shared" si="4"/>
        <v>14383.099999999999</v>
      </c>
      <c r="F68" s="82">
        <f t="shared" si="4"/>
        <v>14383.099999999999</v>
      </c>
      <c r="G68" s="82">
        <f t="shared" si="4"/>
        <v>14383.099999999999</v>
      </c>
      <c r="H68" s="82">
        <f t="shared" si="4"/>
        <v>14088.55</v>
      </c>
      <c r="I68" s="82">
        <f t="shared" si="4"/>
        <v>14088.55</v>
      </c>
      <c r="J68" s="82">
        <f t="shared" si="4"/>
        <v>14088.55</v>
      </c>
      <c r="K68" s="82">
        <f t="shared" si="4"/>
        <v>14088.55</v>
      </c>
      <c r="L68" s="82">
        <f t="shared" si="4"/>
        <v>14088.55</v>
      </c>
      <c r="M68" s="82">
        <f t="shared" si="4"/>
        <v>14088.55</v>
      </c>
      <c r="N68" s="82">
        <f>SUM(N63:N67)</f>
        <v>14088.55</v>
      </c>
      <c r="O68" s="22">
        <f>SUM(O63:O67)</f>
        <v>175209.7</v>
      </c>
    </row>
    <row r="69" spans="1:16" ht="15" customHeight="1" x14ac:dyDescent="0.2">
      <c r="P69" s="3"/>
    </row>
    <row r="70" spans="1:16" ht="15" customHeight="1" x14ac:dyDescent="0.2"/>
    <row r="71" spans="1:16" x14ac:dyDescent="0.2">
      <c r="A71" s="64" t="s">
        <v>52</v>
      </c>
      <c r="B71" s="65"/>
      <c r="C71" s="65"/>
      <c r="D71" s="65"/>
      <c r="E71" s="65"/>
      <c r="F71" s="65"/>
      <c r="G71" s="65"/>
      <c r="H71" s="65"/>
      <c r="I71" s="65"/>
      <c r="J71" s="65"/>
      <c r="K71" s="65"/>
      <c r="L71" s="65"/>
      <c r="M71" s="65"/>
      <c r="N71" s="65"/>
      <c r="O71" s="65"/>
    </row>
    <row r="72" spans="1:16" x14ac:dyDescent="0.2">
      <c r="A72" s="21" t="s">
        <v>14</v>
      </c>
      <c r="B72" s="39" t="s">
        <v>20</v>
      </c>
      <c r="C72" s="26" t="s">
        <v>12</v>
      </c>
      <c r="D72" s="26" t="s">
        <v>11</v>
      </c>
      <c r="E72" s="26" t="s">
        <v>10</v>
      </c>
      <c r="F72" s="26" t="s">
        <v>9</v>
      </c>
      <c r="G72" s="26" t="s">
        <v>8</v>
      </c>
      <c r="H72" s="26" t="s">
        <v>7</v>
      </c>
      <c r="I72" s="26" t="s">
        <v>6</v>
      </c>
      <c r="J72" s="26" t="s">
        <v>5</v>
      </c>
      <c r="K72" s="26" t="s">
        <v>4</v>
      </c>
      <c r="L72" s="27" t="s">
        <v>3</v>
      </c>
      <c r="M72" s="28" t="s">
        <v>2</v>
      </c>
      <c r="N72" s="28" t="s">
        <v>1</v>
      </c>
      <c r="O72" s="66" t="s">
        <v>42</v>
      </c>
    </row>
    <row r="73" spans="1:16" x14ac:dyDescent="0.2">
      <c r="A73" s="7" t="s">
        <v>57</v>
      </c>
      <c r="B73" s="120"/>
      <c r="C73" s="41"/>
      <c r="D73" s="41"/>
      <c r="E73" s="41"/>
      <c r="F73" s="41"/>
      <c r="G73" s="41">
        <v>0</v>
      </c>
      <c r="H73" s="41">
        <v>0</v>
      </c>
      <c r="I73" s="41">
        <v>3350</v>
      </c>
      <c r="J73" s="41">
        <v>6700</v>
      </c>
      <c r="K73" s="41">
        <v>6700</v>
      </c>
      <c r="L73" s="41">
        <v>6700</v>
      </c>
      <c r="M73" s="41">
        <v>6700</v>
      </c>
      <c r="N73" s="88">
        <v>6700</v>
      </c>
      <c r="O73" s="85">
        <f>SUM(C73:N73)</f>
        <v>36850</v>
      </c>
    </row>
    <row r="74" spans="1:16" ht="20" customHeight="1" x14ac:dyDescent="0.2">
      <c r="A74" s="7" t="s">
        <v>38</v>
      </c>
      <c r="B74" s="80"/>
      <c r="C74" s="80">
        <v>6247.4</v>
      </c>
      <c r="D74" s="122">
        <v>6127.4</v>
      </c>
      <c r="E74" s="122">
        <v>6127.4</v>
      </c>
      <c r="F74" s="122">
        <v>6127.4</v>
      </c>
      <c r="G74" s="122">
        <v>6127.4</v>
      </c>
      <c r="H74" s="122">
        <v>6127.4</v>
      </c>
      <c r="I74" s="122">
        <v>6127.4</v>
      </c>
      <c r="J74" s="122">
        <v>6127.4</v>
      </c>
      <c r="K74" s="122">
        <v>6127.4</v>
      </c>
      <c r="L74" s="122">
        <v>6127.4</v>
      </c>
      <c r="M74" s="122">
        <v>6127.4</v>
      </c>
      <c r="N74" s="122">
        <v>6127.4</v>
      </c>
      <c r="O74" s="53">
        <f>SUM(C74:N74)</f>
        <v>73648.800000000003</v>
      </c>
    </row>
    <row r="75" spans="1:16" ht="20" customHeight="1" x14ac:dyDescent="0.2">
      <c r="A75" s="7" t="s">
        <v>40</v>
      </c>
      <c r="B75" s="80"/>
      <c r="C75" s="83">
        <v>8838.7999999999993</v>
      </c>
      <c r="D75" s="25">
        <v>8718.7999999999993</v>
      </c>
      <c r="E75" s="25">
        <v>8718.7999999999993</v>
      </c>
      <c r="F75" s="25">
        <v>8718.7999999999993</v>
      </c>
      <c r="G75" s="25">
        <v>8718.7999999999993</v>
      </c>
      <c r="H75" s="25">
        <v>8718.7999999999993</v>
      </c>
      <c r="I75" s="25">
        <v>8718.7999999999993</v>
      </c>
      <c r="J75" s="25">
        <v>8718.7999999999993</v>
      </c>
      <c r="K75" s="25">
        <v>8718.7999999999993</v>
      </c>
      <c r="L75" s="25">
        <v>8718.7999999999993</v>
      </c>
      <c r="M75" s="25">
        <v>8718.7999999999993</v>
      </c>
      <c r="N75" s="25">
        <v>8718.7999999999993</v>
      </c>
      <c r="O75" s="53">
        <f>SUM(C75:N75)</f>
        <v>104745.60000000002</v>
      </c>
    </row>
    <row r="76" spans="1:16" ht="20" customHeight="1" x14ac:dyDescent="0.2">
      <c r="A76" s="43"/>
      <c r="B76" s="123"/>
      <c r="C76" s="82">
        <f>SUM(C73:C75)</f>
        <v>15086.199999999999</v>
      </c>
      <c r="D76" s="12">
        <f t="shared" ref="D76:N76" si="5">SUM(D73:D75)</f>
        <v>14846.199999999999</v>
      </c>
      <c r="E76" s="12">
        <f t="shared" si="5"/>
        <v>14846.199999999999</v>
      </c>
      <c r="F76" s="12">
        <f t="shared" si="5"/>
        <v>14846.199999999999</v>
      </c>
      <c r="G76" s="12">
        <f t="shared" si="5"/>
        <v>14846.199999999999</v>
      </c>
      <c r="H76" s="12">
        <f t="shared" si="5"/>
        <v>14846.199999999999</v>
      </c>
      <c r="I76" s="12">
        <f t="shared" si="5"/>
        <v>18196.199999999997</v>
      </c>
      <c r="J76" s="12">
        <f t="shared" si="5"/>
        <v>21546.199999999997</v>
      </c>
      <c r="K76" s="12">
        <f t="shared" si="5"/>
        <v>21546.199999999997</v>
      </c>
      <c r="L76" s="12">
        <f t="shared" si="5"/>
        <v>21546.199999999997</v>
      </c>
      <c r="M76" s="12">
        <f t="shared" si="5"/>
        <v>21546.199999999997</v>
      </c>
      <c r="N76" s="12">
        <f t="shared" si="5"/>
        <v>21546.199999999997</v>
      </c>
      <c r="O76" s="22">
        <f>SUM(O73:O75)</f>
        <v>215244.40000000002</v>
      </c>
    </row>
    <row r="77" spans="1:16" ht="20" customHeight="1" x14ac:dyDescent="0.2"/>
    <row r="79" spans="1:16" x14ac:dyDescent="0.2">
      <c r="A79" s="64" t="s">
        <v>54</v>
      </c>
      <c r="B79" s="65"/>
      <c r="C79" s="65"/>
      <c r="D79" s="65"/>
      <c r="E79" s="65"/>
      <c r="F79" s="65"/>
      <c r="G79" s="65"/>
      <c r="H79" s="65"/>
      <c r="I79" s="65"/>
      <c r="J79" s="65"/>
      <c r="K79" s="65"/>
      <c r="L79" s="65"/>
      <c r="M79" s="65"/>
      <c r="N79" s="65"/>
      <c r="O79" s="65"/>
    </row>
    <row r="80" spans="1:16" x14ac:dyDescent="0.2">
      <c r="A80" s="21" t="s">
        <v>14</v>
      </c>
      <c r="B80" s="39" t="s">
        <v>20</v>
      </c>
      <c r="C80" s="26" t="s">
        <v>12</v>
      </c>
      <c r="D80" s="26" t="s">
        <v>11</v>
      </c>
      <c r="E80" s="26" t="s">
        <v>10</v>
      </c>
      <c r="F80" s="26" t="s">
        <v>9</v>
      </c>
      <c r="G80" s="26" t="s">
        <v>8</v>
      </c>
      <c r="H80" s="26" t="s">
        <v>7</v>
      </c>
      <c r="I80" s="26" t="s">
        <v>6</v>
      </c>
      <c r="J80" s="26" t="s">
        <v>5</v>
      </c>
      <c r="K80" s="26" t="s">
        <v>4</v>
      </c>
      <c r="L80" s="27" t="s">
        <v>3</v>
      </c>
      <c r="M80" s="28" t="s">
        <v>2</v>
      </c>
      <c r="N80" s="28" t="s">
        <v>1</v>
      </c>
      <c r="O80" s="66" t="s">
        <v>42</v>
      </c>
    </row>
    <row r="81" spans="1:15" x14ac:dyDescent="0.2">
      <c r="A81" s="7" t="s">
        <v>53</v>
      </c>
      <c r="B81" s="40"/>
      <c r="C81" s="41">
        <v>4772</v>
      </c>
      <c r="D81" s="41">
        <v>4772</v>
      </c>
      <c r="E81" s="41">
        <v>4891.5</v>
      </c>
      <c r="F81" s="41">
        <v>4891.5</v>
      </c>
      <c r="G81" s="41">
        <v>4891.5</v>
      </c>
      <c r="H81" s="41">
        <v>4891.5</v>
      </c>
      <c r="I81" s="41">
        <v>4891.5</v>
      </c>
      <c r="J81" s="41">
        <v>4891.5</v>
      </c>
      <c r="K81" s="41">
        <v>4891.5</v>
      </c>
      <c r="L81" s="41">
        <v>4891.5</v>
      </c>
      <c r="M81" s="41">
        <v>4891.5</v>
      </c>
      <c r="N81" s="41">
        <v>4891.5</v>
      </c>
      <c r="O81" s="53">
        <f>SUM(C81:N81)</f>
        <v>58459</v>
      </c>
    </row>
    <row r="82" spans="1:15" x14ac:dyDescent="0.2">
      <c r="A82" s="43"/>
      <c r="B82" s="81"/>
      <c r="C82" s="82">
        <f>SUM(C81:C81)</f>
        <v>4772</v>
      </c>
      <c r="D82" s="82">
        <f t="shared" ref="D82:O82" si="6">SUM(D81:D81)</f>
        <v>4772</v>
      </c>
      <c r="E82" s="82">
        <f t="shared" si="6"/>
        <v>4891.5</v>
      </c>
      <c r="F82" s="82">
        <f t="shared" si="6"/>
        <v>4891.5</v>
      </c>
      <c r="G82" s="82">
        <f t="shared" si="6"/>
        <v>4891.5</v>
      </c>
      <c r="H82" s="82">
        <f t="shared" si="6"/>
        <v>4891.5</v>
      </c>
      <c r="I82" s="9">
        <f t="shared" si="6"/>
        <v>4891.5</v>
      </c>
      <c r="J82" s="9">
        <f t="shared" si="6"/>
        <v>4891.5</v>
      </c>
      <c r="K82" s="9">
        <f t="shared" si="6"/>
        <v>4891.5</v>
      </c>
      <c r="L82" s="9">
        <f t="shared" si="6"/>
        <v>4891.5</v>
      </c>
      <c r="M82" s="9">
        <f t="shared" si="6"/>
        <v>4891.5</v>
      </c>
      <c r="N82" s="9">
        <f t="shared" si="6"/>
        <v>4891.5</v>
      </c>
      <c r="O82" s="22">
        <f t="shared" si="6"/>
        <v>58459</v>
      </c>
    </row>
    <row r="85" spans="1:15" x14ac:dyDescent="0.2">
      <c r="A85" s="64" t="s">
        <v>55</v>
      </c>
      <c r="B85" s="65"/>
      <c r="C85" s="65"/>
      <c r="D85" s="65"/>
      <c r="E85" s="65"/>
      <c r="F85" s="65"/>
      <c r="G85" s="65"/>
      <c r="H85" s="65"/>
      <c r="I85" s="65"/>
      <c r="J85" s="65"/>
      <c r="K85" s="65"/>
      <c r="L85" s="65"/>
      <c r="M85" s="65"/>
      <c r="N85" s="65"/>
      <c r="O85" s="65"/>
    </row>
    <row r="86" spans="1:15" x14ac:dyDescent="0.2">
      <c r="A86" s="21" t="s">
        <v>14</v>
      </c>
      <c r="B86" s="39" t="s">
        <v>20</v>
      </c>
      <c r="C86" s="26" t="s">
        <v>12</v>
      </c>
      <c r="D86" s="26" t="s">
        <v>11</v>
      </c>
      <c r="E86" s="26" t="s">
        <v>10</v>
      </c>
      <c r="F86" s="26" t="s">
        <v>9</v>
      </c>
      <c r="G86" s="26" t="s">
        <v>8</v>
      </c>
      <c r="H86" s="26" t="s">
        <v>7</v>
      </c>
      <c r="I86" s="26" t="s">
        <v>6</v>
      </c>
      <c r="J86" s="26" t="s">
        <v>5</v>
      </c>
      <c r="K86" s="26" t="s">
        <v>4</v>
      </c>
      <c r="L86" s="27" t="s">
        <v>3</v>
      </c>
      <c r="M86" s="28" t="s">
        <v>2</v>
      </c>
      <c r="N86" s="28" t="s">
        <v>1</v>
      </c>
      <c r="O86" s="66" t="s">
        <v>42</v>
      </c>
    </row>
    <row r="87" spans="1:15" x14ac:dyDescent="0.2">
      <c r="A87" s="7" t="s">
        <v>30</v>
      </c>
      <c r="B87" s="40"/>
      <c r="C87" s="41"/>
      <c r="D87" s="41">
        <v>4772</v>
      </c>
      <c r="E87" s="41">
        <v>4891</v>
      </c>
      <c r="F87" s="41">
        <v>4891</v>
      </c>
      <c r="G87" s="41">
        <v>4891</v>
      </c>
      <c r="H87" s="41">
        <v>4891</v>
      </c>
      <c r="I87" s="41">
        <v>4891</v>
      </c>
      <c r="J87" s="41">
        <v>4891</v>
      </c>
      <c r="K87" s="41">
        <v>4891</v>
      </c>
      <c r="L87" s="41">
        <v>4891</v>
      </c>
      <c r="M87" s="41">
        <v>4891</v>
      </c>
      <c r="N87" s="41">
        <v>4891</v>
      </c>
      <c r="O87" s="53">
        <f>SUM(C87:N87)</f>
        <v>53682</v>
      </c>
    </row>
    <row r="88" spans="1:15" x14ac:dyDescent="0.2">
      <c r="A88" s="43"/>
      <c r="B88" s="81"/>
      <c r="C88" s="82">
        <f>SUM(C87:C87)</f>
        <v>0</v>
      </c>
      <c r="D88" s="82">
        <f t="shared" ref="D88" si="7">SUM(D87:D87)</f>
        <v>4772</v>
      </c>
      <c r="E88" s="82">
        <f t="shared" ref="E88" si="8">SUM(E87:E87)</f>
        <v>4891</v>
      </c>
      <c r="F88" s="82">
        <f t="shared" ref="F88" si="9">SUM(F87:F87)</f>
        <v>4891</v>
      </c>
      <c r="G88" s="82">
        <f t="shared" ref="G88" si="10">SUM(G87:G87)</f>
        <v>4891</v>
      </c>
      <c r="H88" s="82">
        <f t="shared" ref="H88" si="11">SUM(H87:H87)</f>
        <v>4891</v>
      </c>
      <c r="I88" s="9">
        <f t="shared" ref="I88" si="12">SUM(I87:I87)</f>
        <v>4891</v>
      </c>
      <c r="J88" s="9">
        <f t="shared" ref="J88" si="13">SUM(J87:J87)</f>
        <v>4891</v>
      </c>
      <c r="K88" s="9">
        <f t="shared" ref="K88" si="14">SUM(K87:K87)</f>
        <v>4891</v>
      </c>
      <c r="L88" s="9">
        <f t="shared" ref="L88" si="15">SUM(L87:L87)</f>
        <v>4891</v>
      </c>
      <c r="M88" s="9">
        <f t="shared" ref="M88" si="16">SUM(M87:M87)</f>
        <v>4891</v>
      </c>
      <c r="N88" s="9">
        <f t="shared" ref="N88" si="17">SUM(N87:N87)</f>
        <v>4891</v>
      </c>
      <c r="O88" s="22">
        <f>SUM(O87:O87)</f>
        <v>53682</v>
      </c>
    </row>
    <row r="91" spans="1:15" ht="17" thickBot="1" x14ac:dyDescent="0.25"/>
    <row r="92" spans="1:15" x14ac:dyDescent="0.2">
      <c r="A92" t="s">
        <v>24</v>
      </c>
      <c r="B92" s="89" t="s">
        <v>22</v>
      </c>
      <c r="C92" s="90">
        <v>1275684.1499999999</v>
      </c>
      <c r="D92" s="91"/>
      <c r="H92" s="16"/>
      <c r="I92" s="16"/>
    </row>
    <row r="93" spans="1:15" x14ac:dyDescent="0.2">
      <c r="B93" s="92" t="s">
        <v>35</v>
      </c>
      <c r="C93" s="93">
        <v>28238</v>
      </c>
      <c r="D93" s="94"/>
      <c r="H93" s="16"/>
      <c r="I93" s="16"/>
    </row>
    <row r="94" spans="1:15" ht="18" customHeight="1" x14ac:dyDescent="0.2">
      <c r="B94" s="95" t="s">
        <v>15</v>
      </c>
      <c r="C94" s="96">
        <f>O134</f>
        <v>1195903.9000000001</v>
      </c>
      <c r="D94" s="94"/>
    </row>
    <row r="95" spans="1:15" ht="18" customHeight="1" x14ac:dyDescent="0.2">
      <c r="B95" s="95" t="s">
        <v>16</v>
      </c>
      <c r="C95" s="96">
        <f>C92+-C93-C94</f>
        <v>51542.249999999767</v>
      </c>
      <c r="D95" s="97">
        <f>C95/C92*100</f>
        <v>4.0403614013703759</v>
      </c>
      <c r="F95" t="s">
        <v>67</v>
      </c>
    </row>
    <row r="96" spans="1:15" ht="18" customHeight="1" x14ac:dyDescent="0.2">
      <c r="A96" s="19"/>
      <c r="B96" s="19"/>
      <c r="D96" s="4"/>
      <c r="E96" s="19"/>
    </row>
    <row r="97" spans="1:15" ht="18" customHeight="1" thickBot="1" x14ac:dyDescent="0.25">
      <c r="B97" s="4"/>
      <c r="E97" s="20"/>
    </row>
    <row r="98" spans="1:15" ht="18" customHeight="1" x14ac:dyDescent="0.2">
      <c r="A98" t="s">
        <v>25</v>
      </c>
      <c r="B98" s="89" t="s">
        <v>22</v>
      </c>
      <c r="C98" s="90">
        <v>273815.3</v>
      </c>
      <c r="D98" s="91"/>
    </row>
    <row r="99" spans="1:15" ht="18" customHeight="1" x14ac:dyDescent="0.2">
      <c r="B99" s="92" t="s">
        <v>35</v>
      </c>
      <c r="C99" s="93">
        <v>5752</v>
      </c>
      <c r="D99" s="94"/>
    </row>
    <row r="100" spans="1:15" ht="18" customHeight="1" x14ac:dyDescent="0.2">
      <c r="B100" s="95" t="s">
        <v>15</v>
      </c>
      <c r="C100" s="96">
        <f>O141</f>
        <v>260479.40000000002</v>
      </c>
      <c r="D100" s="94"/>
    </row>
    <row r="101" spans="1:15" ht="18" customHeight="1" x14ac:dyDescent="0.2">
      <c r="B101" s="95" t="s">
        <v>16</v>
      </c>
      <c r="C101" s="96">
        <f>C98-C99-C100</f>
        <v>7583.8999999999651</v>
      </c>
      <c r="D101" s="97">
        <f>C101/C98*100</f>
        <v>2.7697137449952449</v>
      </c>
      <c r="F101" t="s">
        <v>68</v>
      </c>
      <c r="H101" s="16"/>
    </row>
    <row r="102" spans="1:15" ht="18" customHeight="1" x14ac:dyDescent="0.2"/>
    <row r="103" spans="1:15" ht="18" customHeight="1" x14ac:dyDescent="0.2">
      <c r="A103" t="s">
        <v>45</v>
      </c>
      <c r="B103" s="99" t="s">
        <v>46</v>
      </c>
      <c r="C103" s="98">
        <f>C25</f>
        <v>430685.3</v>
      </c>
      <c r="D103" s="100"/>
    </row>
    <row r="104" spans="1:15" x14ac:dyDescent="0.2">
      <c r="B104" s="99" t="s">
        <v>15</v>
      </c>
      <c r="C104" s="98">
        <f>O149</f>
        <v>134473.4</v>
      </c>
      <c r="D104" s="100"/>
    </row>
    <row r="105" spans="1:15" ht="17" thickBot="1" x14ac:dyDescent="0.25">
      <c r="B105" s="101" t="s">
        <v>16</v>
      </c>
      <c r="C105" s="102">
        <f>C103-C104</f>
        <v>296211.90000000002</v>
      </c>
      <c r="D105" s="103"/>
    </row>
    <row r="106" spans="1:15" x14ac:dyDescent="0.2">
      <c r="A106" s="14"/>
      <c r="C106" s="15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</row>
    <row r="107" spans="1:15" x14ac:dyDescent="0.2">
      <c r="A107" t="s">
        <v>51</v>
      </c>
      <c r="B107" s="99" t="s">
        <v>46</v>
      </c>
      <c r="C107" s="98">
        <f>C29</f>
        <v>491169.6</v>
      </c>
      <c r="D107" s="100"/>
    </row>
    <row r="108" spans="1:15" ht="17" customHeight="1" x14ac:dyDescent="0.2">
      <c r="A108" t="s">
        <v>50</v>
      </c>
      <c r="B108" s="99" t="s">
        <v>15</v>
      </c>
      <c r="C108" s="98">
        <f>O157</f>
        <v>258794.40000000002</v>
      </c>
      <c r="D108" s="100"/>
    </row>
    <row r="109" spans="1:15" ht="17" thickBot="1" x14ac:dyDescent="0.25">
      <c r="B109" s="101" t="s">
        <v>16</v>
      </c>
      <c r="C109" s="102">
        <f>C107-C108</f>
        <v>232375.19999999995</v>
      </c>
      <c r="D109" s="103"/>
    </row>
    <row r="110" spans="1:15" x14ac:dyDescent="0.2">
      <c r="A110" s="14"/>
      <c r="C110" s="15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</row>
    <row r="111" spans="1:15" x14ac:dyDescent="0.2">
      <c r="A111" t="s">
        <v>49</v>
      </c>
      <c r="B111" s="99" t="s">
        <v>46</v>
      </c>
      <c r="C111" s="98">
        <f>C33</f>
        <v>14268</v>
      </c>
      <c r="D111" s="100"/>
      <c r="F111" t="s">
        <v>58</v>
      </c>
    </row>
    <row r="112" spans="1:15" ht="17" customHeight="1" x14ac:dyDescent="0.2">
      <c r="B112" s="99" t="s">
        <v>15</v>
      </c>
      <c r="C112" s="98">
        <f>O163</f>
        <v>14435.5</v>
      </c>
      <c r="D112" s="100"/>
    </row>
    <row r="113" spans="1:15" ht="17" thickBot="1" x14ac:dyDescent="0.25">
      <c r="B113" s="101" t="s">
        <v>16</v>
      </c>
      <c r="C113" s="102">
        <f>C111-C112</f>
        <v>-167.5</v>
      </c>
      <c r="D113" s="103"/>
    </row>
    <row r="114" spans="1:15" x14ac:dyDescent="0.2">
      <c r="B114" s="4"/>
      <c r="C114" s="121"/>
      <c r="D114" s="4"/>
    </row>
    <row r="115" spans="1:15" x14ac:dyDescent="0.2">
      <c r="A115" t="s">
        <v>69</v>
      </c>
      <c r="B115" s="99" t="s">
        <v>46</v>
      </c>
      <c r="C115" s="98">
        <f>C37</f>
        <v>181118</v>
      </c>
      <c r="D115" s="100"/>
    </row>
    <row r="116" spans="1:15" x14ac:dyDescent="0.2">
      <c r="B116" s="99" t="s">
        <v>15</v>
      </c>
      <c r="C116" s="98">
        <f>O169</f>
        <v>58454</v>
      </c>
      <c r="D116" s="100"/>
    </row>
    <row r="117" spans="1:15" ht="17" thickBot="1" x14ac:dyDescent="0.25">
      <c r="B117" s="101" t="s">
        <v>16</v>
      </c>
      <c r="C117" s="102">
        <f>C115-C116</f>
        <v>122664</v>
      </c>
      <c r="D117" s="103"/>
    </row>
    <row r="118" spans="1:15" x14ac:dyDescent="0.2">
      <c r="B118" s="4"/>
      <c r="C118" s="121"/>
      <c r="D118" s="4"/>
    </row>
    <row r="120" spans="1:15" x14ac:dyDescent="0.2">
      <c r="A120" s="104" t="s">
        <v>59</v>
      </c>
      <c r="B120" s="105"/>
      <c r="C120" s="106"/>
      <c r="D120" s="106"/>
      <c r="E120" s="106"/>
      <c r="F120" s="106"/>
      <c r="G120" s="106"/>
      <c r="H120" s="106"/>
      <c r="I120" s="106"/>
      <c r="J120" s="105"/>
      <c r="K120" s="105"/>
      <c r="L120" s="105"/>
      <c r="M120" s="105"/>
      <c r="N120" s="105"/>
      <c r="O120" s="105"/>
    </row>
    <row r="121" spans="1:15" x14ac:dyDescent="0.2">
      <c r="A121" s="2" t="s">
        <v>14</v>
      </c>
      <c r="B121" s="2" t="s">
        <v>13</v>
      </c>
      <c r="C121" s="37" t="s">
        <v>12</v>
      </c>
      <c r="D121" s="37" t="s">
        <v>11</v>
      </c>
      <c r="E121" s="37" t="s">
        <v>10</v>
      </c>
      <c r="F121" s="37" t="s">
        <v>9</v>
      </c>
      <c r="G121" s="37" t="s">
        <v>8</v>
      </c>
      <c r="H121" s="37" t="s">
        <v>7</v>
      </c>
      <c r="I121" s="36" t="s">
        <v>6</v>
      </c>
      <c r="J121" s="35" t="s">
        <v>5</v>
      </c>
      <c r="K121" s="2" t="s">
        <v>4</v>
      </c>
      <c r="L121" s="1" t="s">
        <v>3</v>
      </c>
      <c r="M121" s="1" t="s">
        <v>2</v>
      </c>
      <c r="N121" s="1" t="s">
        <v>1</v>
      </c>
      <c r="O121" s="107" t="s">
        <v>60</v>
      </c>
    </row>
    <row r="122" spans="1:15" ht="17" customHeight="1" x14ac:dyDescent="0.2">
      <c r="A122" s="5" t="s">
        <v>31</v>
      </c>
      <c r="B122" s="24">
        <v>13963</v>
      </c>
      <c r="C122" s="23">
        <v>3011.15</v>
      </c>
      <c r="D122" s="23">
        <v>2951.15</v>
      </c>
      <c r="E122" s="23">
        <v>2879</v>
      </c>
      <c r="F122" s="23">
        <v>2879</v>
      </c>
      <c r="G122" s="23">
        <v>2879</v>
      </c>
      <c r="H122" s="23">
        <v>2879</v>
      </c>
      <c r="I122" s="23">
        <v>2879</v>
      </c>
      <c r="J122" s="23">
        <v>2879</v>
      </c>
      <c r="K122" s="23">
        <v>2879</v>
      </c>
      <c r="L122" s="23">
        <v>2879</v>
      </c>
      <c r="M122" s="23">
        <v>2879</v>
      </c>
      <c r="N122" s="23">
        <v>2879</v>
      </c>
      <c r="O122" s="96">
        <f t="shared" ref="O122:O128" si="18">SUM(C122:N122)</f>
        <v>34752.300000000003</v>
      </c>
    </row>
    <row r="123" spans="1:15" ht="17" customHeight="1" x14ac:dyDescent="0.2">
      <c r="A123" s="7" t="s">
        <v>70</v>
      </c>
      <c r="B123" s="24">
        <v>13963</v>
      </c>
      <c r="C123" s="23">
        <v>4883</v>
      </c>
      <c r="D123" s="23">
        <v>4883</v>
      </c>
      <c r="E123" s="23">
        <v>4883</v>
      </c>
      <c r="F123" s="23">
        <v>4883</v>
      </c>
      <c r="G123" s="23">
        <v>4883</v>
      </c>
      <c r="H123" s="23">
        <v>4883</v>
      </c>
      <c r="I123" s="23">
        <v>4883</v>
      </c>
      <c r="J123" s="23">
        <v>4883</v>
      </c>
      <c r="K123" s="23">
        <v>4883</v>
      </c>
      <c r="L123" s="23">
        <v>4883</v>
      </c>
      <c r="M123" s="23">
        <v>4883</v>
      </c>
      <c r="N123" s="23">
        <v>4883</v>
      </c>
      <c r="O123" s="108">
        <f t="shared" si="18"/>
        <v>58596</v>
      </c>
    </row>
    <row r="124" spans="1:15" ht="17" customHeight="1" x14ac:dyDescent="0.2">
      <c r="A124" s="7" t="s">
        <v>53</v>
      </c>
      <c r="B124" s="24">
        <v>13963</v>
      </c>
      <c r="C124" s="25"/>
      <c r="D124" s="25"/>
      <c r="E124" s="25"/>
      <c r="F124" s="25">
        <v>4891.5</v>
      </c>
      <c r="G124" s="25">
        <v>4891.5</v>
      </c>
      <c r="H124" s="25">
        <v>4891.5</v>
      </c>
      <c r="I124" s="25">
        <v>4891.5</v>
      </c>
      <c r="J124" s="25">
        <v>4891.5</v>
      </c>
      <c r="K124" s="25">
        <v>4891.5</v>
      </c>
      <c r="L124" s="25">
        <v>4891.5</v>
      </c>
      <c r="M124" s="25">
        <v>4891.5</v>
      </c>
      <c r="N124" s="25">
        <v>4891.5</v>
      </c>
      <c r="O124" s="108">
        <f t="shared" si="18"/>
        <v>44023.5</v>
      </c>
    </row>
    <row r="125" spans="1:15" x14ac:dyDescent="0.2">
      <c r="A125" s="7" t="s">
        <v>23</v>
      </c>
      <c r="B125" s="24">
        <v>13963</v>
      </c>
      <c r="C125" s="42"/>
      <c r="D125" s="42"/>
      <c r="E125" s="42"/>
      <c r="F125" s="42"/>
      <c r="G125" s="42"/>
      <c r="H125" s="25">
        <v>4891.5</v>
      </c>
      <c r="I125" s="25">
        <v>4891.5</v>
      </c>
      <c r="J125" s="25">
        <v>4891.5</v>
      </c>
      <c r="K125" s="25">
        <v>4891.5</v>
      </c>
      <c r="L125" s="25">
        <v>4891.5</v>
      </c>
      <c r="M125" s="25">
        <v>4891.5</v>
      </c>
      <c r="N125" s="25">
        <v>4891.5</v>
      </c>
      <c r="O125" s="108">
        <f t="shared" si="18"/>
        <v>34240.5</v>
      </c>
    </row>
    <row r="126" spans="1:15" s="128" customFormat="1" x14ac:dyDescent="0.2">
      <c r="A126" s="125" t="s">
        <v>66</v>
      </c>
      <c r="B126" s="126">
        <v>13963</v>
      </c>
      <c r="C126" s="127"/>
      <c r="D126" s="127">
        <v>18909</v>
      </c>
      <c r="E126" s="127">
        <v>18909</v>
      </c>
      <c r="F126" s="127">
        <v>18909</v>
      </c>
      <c r="G126" s="127">
        <v>18909</v>
      </c>
      <c r="H126" s="127">
        <v>18909</v>
      </c>
      <c r="I126" s="127">
        <v>18909</v>
      </c>
      <c r="J126" s="127">
        <v>18909</v>
      </c>
      <c r="K126" s="127">
        <v>18909</v>
      </c>
      <c r="L126" s="127">
        <v>18909</v>
      </c>
      <c r="M126" s="127">
        <v>18909</v>
      </c>
      <c r="N126" s="127">
        <v>18909</v>
      </c>
      <c r="O126" s="108">
        <f t="shared" si="18"/>
        <v>207999</v>
      </c>
    </row>
    <row r="127" spans="1:15" x14ac:dyDescent="0.2">
      <c r="A127" s="7" t="s">
        <v>21</v>
      </c>
      <c r="B127" s="24">
        <v>13963</v>
      </c>
      <c r="C127" s="23">
        <v>8838.7999999999993</v>
      </c>
      <c r="D127" s="23">
        <v>8718.7999999999993</v>
      </c>
      <c r="E127" s="23">
        <v>8718.7999999999993</v>
      </c>
      <c r="F127" s="23">
        <v>8718.7999999999993</v>
      </c>
      <c r="G127" s="23">
        <v>8718.7999999999993</v>
      </c>
      <c r="H127" s="23">
        <v>0</v>
      </c>
      <c r="I127" s="23">
        <v>0</v>
      </c>
      <c r="J127" s="23">
        <v>0</v>
      </c>
      <c r="K127" s="23">
        <v>0</v>
      </c>
      <c r="L127" s="23">
        <v>0</v>
      </c>
      <c r="M127" s="23">
        <v>0</v>
      </c>
      <c r="N127" s="23">
        <v>0</v>
      </c>
      <c r="O127" s="96">
        <f t="shared" si="18"/>
        <v>43714</v>
      </c>
    </row>
    <row r="128" spans="1:15" x14ac:dyDescent="0.2">
      <c r="A128" s="7" t="s">
        <v>0</v>
      </c>
      <c r="B128" s="24">
        <v>13963</v>
      </c>
      <c r="C128" s="23">
        <v>31048.1</v>
      </c>
      <c r="D128" s="23">
        <v>30928.1</v>
      </c>
      <c r="E128" s="23">
        <v>30928.1</v>
      </c>
      <c r="F128" s="23">
        <v>30928.1</v>
      </c>
      <c r="G128" s="23">
        <v>30928.1</v>
      </c>
      <c r="H128" s="23">
        <v>30928.1</v>
      </c>
      <c r="I128" s="23">
        <v>30928.1</v>
      </c>
      <c r="J128" s="23">
        <v>30928.1</v>
      </c>
      <c r="K128" s="23">
        <v>30928.1</v>
      </c>
      <c r="L128" s="23">
        <v>30928.1</v>
      </c>
      <c r="M128" s="23">
        <v>30928.1</v>
      </c>
      <c r="N128" s="23">
        <v>30928.1</v>
      </c>
      <c r="O128" s="96">
        <f t="shared" si="18"/>
        <v>371257.19999999995</v>
      </c>
    </row>
    <row r="129" spans="1:15" x14ac:dyDescent="0.2">
      <c r="A129" s="5" t="s">
        <v>32</v>
      </c>
      <c r="B129" s="24">
        <v>13963</v>
      </c>
      <c r="C129" s="23">
        <v>9797.85</v>
      </c>
      <c r="D129" s="23">
        <v>9677.85</v>
      </c>
      <c r="E129" s="23">
        <v>9677.85</v>
      </c>
      <c r="F129" s="23">
        <v>9677.85</v>
      </c>
      <c r="G129" s="23">
        <v>9677.85</v>
      </c>
      <c r="H129" s="23">
        <v>9677.85</v>
      </c>
      <c r="I129" s="23">
        <v>9677.85</v>
      </c>
      <c r="J129" s="23">
        <v>9677.85</v>
      </c>
      <c r="K129" s="23">
        <v>9677.85</v>
      </c>
      <c r="L129" s="23">
        <v>9677.85</v>
      </c>
      <c r="M129" s="23">
        <v>9677.85</v>
      </c>
      <c r="N129" s="23">
        <v>9677.85</v>
      </c>
      <c r="O129" s="96">
        <f t="shared" ref="O129:O130" si="19">SUM(C129:N129)</f>
        <v>116254.20000000003</v>
      </c>
    </row>
    <row r="130" spans="1:15" x14ac:dyDescent="0.2">
      <c r="A130" s="5" t="s">
        <v>18</v>
      </c>
      <c r="B130" s="24">
        <v>13963</v>
      </c>
      <c r="C130" s="23">
        <v>12477.35</v>
      </c>
      <c r="D130" s="23">
        <v>12357.35</v>
      </c>
      <c r="E130" s="23">
        <v>12357.35</v>
      </c>
      <c r="F130" s="23">
        <v>12357.35</v>
      </c>
      <c r="G130" s="23">
        <v>12357.35</v>
      </c>
      <c r="H130" s="23">
        <v>12357.35</v>
      </c>
      <c r="I130" s="23">
        <v>12357.35</v>
      </c>
      <c r="J130" s="23">
        <v>12357.35</v>
      </c>
      <c r="K130" s="23">
        <v>12357.35</v>
      </c>
      <c r="L130" s="23">
        <v>12357.35</v>
      </c>
      <c r="M130" s="23">
        <v>12357.35</v>
      </c>
      <c r="N130" s="23">
        <v>12357.35</v>
      </c>
      <c r="O130" s="96">
        <f t="shared" si="19"/>
        <v>148408.20000000004</v>
      </c>
    </row>
    <row r="131" spans="1:15" ht="15" customHeight="1" x14ac:dyDescent="0.2">
      <c r="A131" s="7" t="s">
        <v>33</v>
      </c>
      <c r="B131" s="24">
        <v>13963</v>
      </c>
      <c r="C131" s="23">
        <v>8498.25</v>
      </c>
      <c r="D131" s="23">
        <v>8378.25</v>
      </c>
      <c r="E131" s="23">
        <v>8378.25</v>
      </c>
      <c r="F131" s="23">
        <v>8378.25</v>
      </c>
      <c r="G131" s="23">
        <v>8378.25</v>
      </c>
      <c r="H131" s="23">
        <v>8378.25</v>
      </c>
      <c r="I131" s="23">
        <v>8378.25</v>
      </c>
      <c r="J131" s="23">
        <v>8378.25</v>
      </c>
      <c r="K131" s="23">
        <v>8378.25</v>
      </c>
      <c r="L131" s="23">
        <v>8378.25</v>
      </c>
      <c r="M131" s="23">
        <v>8378.25</v>
      </c>
      <c r="N131" s="23">
        <v>8378.25</v>
      </c>
      <c r="O131" s="96">
        <f>SUM(C131:N131)</f>
        <v>100659</v>
      </c>
    </row>
    <row r="132" spans="1:15" x14ac:dyDescent="0.2">
      <c r="A132" s="1" t="s">
        <v>19</v>
      </c>
      <c r="B132" s="13"/>
      <c r="C132" s="30"/>
      <c r="D132" s="34"/>
      <c r="E132" s="34"/>
      <c r="F132" s="34"/>
      <c r="G132" s="34"/>
      <c r="H132" s="34"/>
      <c r="I132" s="34"/>
      <c r="J132" s="34"/>
      <c r="K132" s="34"/>
      <c r="L132" s="34"/>
      <c r="M132" s="34"/>
      <c r="N132" s="33"/>
      <c r="O132" s="96"/>
    </row>
    <row r="133" spans="1:15" x14ac:dyDescent="0.2">
      <c r="A133" s="5" t="s">
        <v>19</v>
      </c>
      <c r="B133" s="11">
        <v>13963</v>
      </c>
      <c r="C133" s="31">
        <v>3000</v>
      </c>
      <c r="D133" s="6">
        <v>3000</v>
      </c>
      <c r="E133" s="6">
        <v>3000</v>
      </c>
      <c r="F133" s="6">
        <v>3000</v>
      </c>
      <c r="G133" s="6">
        <v>3000</v>
      </c>
      <c r="H133" s="6">
        <v>3000</v>
      </c>
      <c r="I133" s="6">
        <v>3000</v>
      </c>
      <c r="J133" s="6">
        <v>3000</v>
      </c>
      <c r="K133" s="6">
        <v>3000</v>
      </c>
      <c r="L133" s="6">
        <v>3000</v>
      </c>
      <c r="M133" s="6">
        <v>3000</v>
      </c>
      <c r="N133" s="32">
        <v>3000</v>
      </c>
      <c r="O133" s="109">
        <f>SUM(C133:N133)</f>
        <v>36000</v>
      </c>
    </row>
    <row r="134" spans="1:15" x14ac:dyDescent="0.2">
      <c r="A134" s="8" t="s">
        <v>17</v>
      </c>
      <c r="B134" s="10"/>
      <c r="C134" s="12">
        <f t="shared" ref="C134:O134" si="20">SUM(C122:C133)</f>
        <v>81554.5</v>
      </c>
      <c r="D134" s="12">
        <f t="shared" si="20"/>
        <v>99803.5</v>
      </c>
      <c r="E134" s="12">
        <f t="shared" si="20"/>
        <v>99731.35</v>
      </c>
      <c r="F134" s="12">
        <f t="shared" si="20"/>
        <v>104622.85</v>
      </c>
      <c r="G134" s="12">
        <f t="shared" si="20"/>
        <v>104622.85</v>
      </c>
      <c r="H134" s="12">
        <f t="shared" si="20"/>
        <v>100795.55000000002</v>
      </c>
      <c r="I134" s="12">
        <f t="shared" si="20"/>
        <v>100795.55000000002</v>
      </c>
      <c r="J134" s="12">
        <f t="shared" si="20"/>
        <v>100795.55000000002</v>
      </c>
      <c r="K134" s="12">
        <f t="shared" si="20"/>
        <v>100795.55000000002</v>
      </c>
      <c r="L134" s="12">
        <f t="shared" si="20"/>
        <v>100795.55000000002</v>
      </c>
      <c r="M134" s="12">
        <f t="shared" si="20"/>
        <v>100795.55000000002</v>
      </c>
      <c r="N134" s="12">
        <f t="shared" si="20"/>
        <v>100795.55000000002</v>
      </c>
      <c r="O134" s="12">
        <f t="shared" si="20"/>
        <v>1195903.9000000001</v>
      </c>
    </row>
    <row r="136" spans="1:15" x14ac:dyDescent="0.2">
      <c r="A136" s="110" t="s">
        <v>61</v>
      </c>
      <c r="B136" s="111"/>
      <c r="C136" s="112"/>
      <c r="D136" s="112"/>
      <c r="E136" s="112"/>
      <c r="F136" s="112"/>
      <c r="G136" s="112"/>
      <c r="H136" s="112"/>
      <c r="I136" s="112"/>
      <c r="J136" s="112"/>
      <c r="K136" s="112"/>
      <c r="L136" s="112"/>
      <c r="M136" s="112"/>
      <c r="N136" s="112"/>
      <c r="O136" s="112"/>
    </row>
    <row r="137" spans="1:15" x14ac:dyDescent="0.2">
      <c r="A137" s="2" t="s">
        <v>14</v>
      </c>
      <c r="B137" s="17" t="s">
        <v>20</v>
      </c>
      <c r="C137" s="35" t="s">
        <v>12</v>
      </c>
      <c r="D137" s="2" t="s">
        <v>11</v>
      </c>
      <c r="E137" s="2" t="s">
        <v>10</v>
      </c>
      <c r="F137" s="2" t="s">
        <v>9</v>
      </c>
      <c r="G137" s="2" t="s">
        <v>8</v>
      </c>
      <c r="H137" s="2" t="s">
        <v>7</v>
      </c>
      <c r="I137" s="2" t="s">
        <v>6</v>
      </c>
      <c r="J137" s="2" t="s">
        <v>5</v>
      </c>
      <c r="K137" s="2" t="s">
        <v>4</v>
      </c>
      <c r="L137" s="1" t="s">
        <v>3</v>
      </c>
      <c r="M137" s="1" t="s">
        <v>2</v>
      </c>
      <c r="N137" s="1" t="s">
        <v>1</v>
      </c>
      <c r="O137" s="107" t="s">
        <v>60</v>
      </c>
    </row>
    <row r="138" spans="1:15" x14ac:dyDescent="0.2">
      <c r="A138" s="7" t="s">
        <v>56</v>
      </c>
      <c r="B138" s="24">
        <v>13963</v>
      </c>
      <c r="C138" s="23">
        <v>4891</v>
      </c>
      <c r="D138" s="23"/>
      <c r="E138" s="23"/>
      <c r="F138" s="23"/>
      <c r="G138" s="23"/>
      <c r="H138" s="23"/>
      <c r="I138" s="23"/>
      <c r="J138" s="23"/>
      <c r="K138" s="23"/>
      <c r="L138" s="23"/>
      <c r="M138" s="23"/>
      <c r="N138" s="23"/>
      <c r="O138" s="96">
        <f>SUM(C138:N138)</f>
        <v>4891</v>
      </c>
    </row>
    <row r="139" spans="1:15" x14ac:dyDescent="0.2">
      <c r="A139" t="s">
        <v>36</v>
      </c>
      <c r="B139" s="38">
        <v>18716</v>
      </c>
      <c r="C139">
        <v>9102.2000000000007</v>
      </c>
      <c r="D139">
        <v>13997</v>
      </c>
      <c r="E139">
        <v>8982</v>
      </c>
      <c r="F139">
        <v>8982</v>
      </c>
      <c r="G139">
        <v>8982</v>
      </c>
      <c r="H139">
        <v>8982</v>
      </c>
      <c r="I139">
        <v>8982</v>
      </c>
      <c r="J139">
        <v>8982</v>
      </c>
      <c r="K139">
        <v>8982</v>
      </c>
      <c r="L139">
        <v>8982</v>
      </c>
      <c r="M139">
        <v>8982</v>
      </c>
      <c r="N139">
        <v>8982</v>
      </c>
      <c r="O139" s="96">
        <f>SUM(C139:N139)</f>
        <v>112919.2</v>
      </c>
    </row>
    <row r="140" spans="1:15" x14ac:dyDescent="0.2">
      <c r="A140" s="5" t="s">
        <v>34</v>
      </c>
      <c r="B140" s="38">
        <v>18716</v>
      </c>
      <c r="C140" s="23">
        <v>11999.1</v>
      </c>
      <c r="D140" s="23">
        <v>11879.1</v>
      </c>
      <c r="E140" s="23">
        <v>11879.1</v>
      </c>
      <c r="F140" s="23">
        <v>11879.1</v>
      </c>
      <c r="G140" s="23">
        <v>11879.1</v>
      </c>
      <c r="H140" s="23">
        <v>11879.1</v>
      </c>
      <c r="I140" s="23">
        <v>11879.1</v>
      </c>
      <c r="J140" s="23">
        <v>11879.1</v>
      </c>
      <c r="K140" s="23">
        <v>11879.1</v>
      </c>
      <c r="L140" s="23">
        <v>11879.1</v>
      </c>
      <c r="M140" s="23">
        <v>11879.1</v>
      </c>
      <c r="N140" s="23">
        <v>11879.1</v>
      </c>
      <c r="O140" s="113">
        <f>SUM(C140:N140)</f>
        <v>142669.20000000004</v>
      </c>
    </row>
    <row r="141" spans="1:15" x14ac:dyDescent="0.2">
      <c r="A141" s="8"/>
      <c r="B141" s="18"/>
      <c r="C141" s="9">
        <f>SUM(C138:C140)</f>
        <v>25992.300000000003</v>
      </c>
      <c r="D141" s="9">
        <f t="shared" ref="D141" si="21">SUM(D138:D140)</f>
        <v>25876.1</v>
      </c>
      <c r="E141" s="9">
        <f t="shared" ref="E141" si="22">SUM(E138:E140)</f>
        <v>20861.099999999999</v>
      </c>
      <c r="F141" s="9">
        <f t="shared" ref="F141" si="23">SUM(F138:F140)</f>
        <v>20861.099999999999</v>
      </c>
      <c r="G141" s="9">
        <f t="shared" ref="G141" si="24">SUM(G138:G140)</f>
        <v>20861.099999999999</v>
      </c>
      <c r="H141" s="9">
        <f t="shared" ref="H141" si="25">SUM(H138:H140)</f>
        <v>20861.099999999999</v>
      </c>
      <c r="I141" s="9">
        <f t="shared" ref="I141" si="26">SUM(I138:I140)</f>
        <v>20861.099999999999</v>
      </c>
      <c r="J141" s="9">
        <f t="shared" ref="J141" si="27">SUM(J138:J140)</f>
        <v>20861.099999999999</v>
      </c>
      <c r="K141" s="9">
        <f t="shared" ref="K141" si="28">SUM(K138:K140)</f>
        <v>20861.099999999999</v>
      </c>
      <c r="L141" s="9">
        <f t="shared" ref="L141" si="29">SUM(L138:L140)</f>
        <v>20861.099999999999</v>
      </c>
      <c r="M141" s="9">
        <f t="shared" ref="M141" si="30">SUM(M138:M140)</f>
        <v>20861.099999999999</v>
      </c>
      <c r="N141" s="9">
        <f t="shared" ref="N141" si="31">SUM(N138:N140)</f>
        <v>20861.099999999999</v>
      </c>
      <c r="O141" s="9">
        <f>SUM(O138:O140)</f>
        <v>260479.40000000002</v>
      </c>
    </row>
    <row r="142" spans="1:15" x14ac:dyDescent="0.2">
      <c r="A142" s="14"/>
      <c r="C142" s="15"/>
      <c r="D142" s="15"/>
      <c r="E142" s="15"/>
      <c r="F142" s="15"/>
      <c r="G142" s="15"/>
      <c r="H142" s="15"/>
      <c r="I142" s="15"/>
      <c r="J142" s="15"/>
      <c r="K142" s="15"/>
      <c r="L142" s="15"/>
      <c r="M142" s="15"/>
      <c r="N142" s="15"/>
      <c r="O142" s="15"/>
    </row>
    <row r="144" spans="1:15" ht="15" customHeight="1" x14ac:dyDescent="0.2">
      <c r="A144" s="114" t="s">
        <v>62</v>
      </c>
      <c r="B144" s="115"/>
      <c r="C144" s="115"/>
      <c r="D144" s="115"/>
      <c r="E144" s="115"/>
      <c r="F144" s="115"/>
      <c r="G144" s="115"/>
      <c r="H144" s="115"/>
      <c r="I144" s="115"/>
      <c r="J144" s="115"/>
      <c r="K144" s="115"/>
      <c r="L144" s="115"/>
      <c r="M144" s="115"/>
      <c r="N144" s="115"/>
      <c r="O144" s="115"/>
    </row>
    <row r="145" spans="1:15" ht="15" customHeight="1" x14ac:dyDescent="0.2">
      <c r="A145" s="21" t="s">
        <v>14</v>
      </c>
      <c r="B145" s="39" t="s">
        <v>20</v>
      </c>
      <c r="C145" s="26" t="s">
        <v>12</v>
      </c>
      <c r="D145" s="26" t="s">
        <v>11</v>
      </c>
      <c r="E145" s="26" t="s">
        <v>10</v>
      </c>
      <c r="F145" s="26" t="s">
        <v>9</v>
      </c>
      <c r="G145" s="26" t="s">
        <v>8</v>
      </c>
      <c r="H145" s="26" t="s">
        <v>7</v>
      </c>
      <c r="I145" s="26" t="s">
        <v>6</v>
      </c>
      <c r="J145" s="26" t="s">
        <v>5</v>
      </c>
      <c r="K145" s="26" t="s">
        <v>4</v>
      </c>
      <c r="L145" s="27" t="s">
        <v>3</v>
      </c>
      <c r="M145" s="28" t="s">
        <v>2</v>
      </c>
      <c r="N145" s="28" t="s">
        <v>1</v>
      </c>
      <c r="O145" s="116" t="s">
        <v>60</v>
      </c>
    </row>
    <row r="146" spans="1:15" x14ac:dyDescent="0.2">
      <c r="A146" s="7" t="s">
        <v>71</v>
      </c>
      <c r="B146" s="29"/>
      <c r="C146" s="41">
        <v>4598</v>
      </c>
      <c r="D146" s="41">
        <v>4598</v>
      </c>
      <c r="E146" s="41">
        <v>4598</v>
      </c>
      <c r="F146" s="41">
        <v>4598</v>
      </c>
      <c r="G146" s="41">
        <v>4598</v>
      </c>
      <c r="H146" s="41">
        <v>4598</v>
      </c>
      <c r="I146" s="41">
        <v>4598</v>
      </c>
      <c r="J146" s="41">
        <v>4598</v>
      </c>
      <c r="K146" s="41">
        <v>4598</v>
      </c>
      <c r="L146" s="41">
        <v>4598</v>
      </c>
      <c r="M146" s="41">
        <v>4598</v>
      </c>
      <c r="N146" s="88">
        <v>4598</v>
      </c>
      <c r="O146" s="108">
        <f>SUM(C146:N146)</f>
        <v>55176</v>
      </c>
    </row>
    <row r="147" spans="1:15" x14ac:dyDescent="0.2">
      <c r="A147" s="7" t="s">
        <v>37</v>
      </c>
      <c r="B147" s="45"/>
      <c r="C147" s="80">
        <v>4488.8999999999996</v>
      </c>
      <c r="D147" s="25">
        <v>4488.8999999999996</v>
      </c>
      <c r="E147" s="25">
        <v>4598</v>
      </c>
      <c r="F147" s="25">
        <v>4598</v>
      </c>
      <c r="G147" s="25">
        <v>4598</v>
      </c>
      <c r="H147" s="25">
        <v>4598</v>
      </c>
      <c r="I147" s="25">
        <v>4598</v>
      </c>
      <c r="J147" s="25">
        <v>4598</v>
      </c>
      <c r="K147" s="25">
        <v>4598</v>
      </c>
      <c r="L147" s="25">
        <v>4598</v>
      </c>
      <c r="M147" s="25">
        <v>4598</v>
      </c>
      <c r="N147" s="25">
        <v>4598</v>
      </c>
      <c r="O147" s="96">
        <f>SUM(C147:N147)</f>
        <v>54957.8</v>
      </c>
    </row>
    <row r="148" spans="1:15" ht="17" customHeight="1" x14ac:dyDescent="0.2">
      <c r="A148" s="7" t="s">
        <v>23</v>
      </c>
      <c r="B148" s="45"/>
      <c r="C148" s="84">
        <v>4892.55</v>
      </c>
      <c r="D148" s="118">
        <v>4772.55</v>
      </c>
      <c r="E148" s="118">
        <v>4891.5</v>
      </c>
      <c r="F148" s="118">
        <v>4891.5</v>
      </c>
      <c r="G148" s="118">
        <v>4891.5</v>
      </c>
      <c r="H148" s="118"/>
      <c r="I148" s="118"/>
      <c r="J148" s="118"/>
      <c r="K148" s="118"/>
      <c r="L148" s="118"/>
      <c r="M148" s="118"/>
      <c r="N148" s="119"/>
      <c r="O148" s="108">
        <f>SUM(C148:N148)</f>
        <v>24339.599999999999</v>
      </c>
    </row>
    <row r="149" spans="1:15" x14ac:dyDescent="0.2">
      <c r="A149" s="43"/>
      <c r="B149" s="81"/>
      <c r="C149" s="117">
        <f t="shared" ref="C149:O149" si="32">SUM(C146:C148)</f>
        <v>13979.45</v>
      </c>
      <c r="D149" s="117">
        <f t="shared" si="32"/>
        <v>13859.45</v>
      </c>
      <c r="E149" s="117">
        <f t="shared" si="32"/>
        <v>14087.5</v>
      </c>
      <c r="F149" s="117">
        <f t="shared" si="32"/>
        <v>14087.5</v>
      </c>
      <c r="G149" s="117">
        <f t="shared" si="32"/>
        <v>14087.5</v>
      </c>
      <c r="H149" s="117">
        <f t="shared" si="32"/>
        <v>9196</v>
      </c>
      <c r="I149" s="117">
        <f t="shared" si="32"/>
        <v>9196</v>
      </c>
      <c r="J149" s="117">
        <f t="shared" si="32"/>
        <v>9196</v>
      </c>
      <c r="K149" s="117">
        <f t="shared" si="32"/>
        <v>9196</v>
      </c>
      <c r="L149" s="117">
        <f t="shared" si="32"/>
        <v>9196</v>
      </c>
      <c r="M149" s="117">
        <f t="shared" si="32"/>
        <v>9196</v>
      </c>
      <c r="N149" s="117">
        <f t="shared" si="32"/>
        <v>9196</v>
      </c>
      <c r="O149" s="22">
        <f t="shared" si="32"/>
        <v>134473.4</v>
      </c>
    </row>
    <row r="150" spans="1:15" ht="20" customHeight="1" x14ac:dyDescent="0.2"/>
    <row r="151" spans="1:15" ht="20" customHeight="1" x14ac:dyDescent="0.2"/>
    <row r="152" spans="1:15" x14ac:dyDescent="0.2">
      <c r="A152" s="114" t="s">
        <v>63</v>
      </c>
      <c r="B152" s="115"/>
      <c r="C152" s="115"/>
      <c r="D152" s="115"/>
      <c r="E152" s="115"/>
      <c r="F152" s="115"/>
      <c r="G152" s="115"/>
      <c r="H152" s="115"/>
      <c r="I152" s="115"/>
      <c r="J152" s="115"/>
      <c r="K152" s="115"/>
      <c r="L152" s="115"/>
      <c r="M152" s="115"/>
      <c r="N152" s="115"/>
      <c r="O152" s="115"/>
    </row>
    <row r="153" spans="1:15" x14ac:dyDescent="0.2">
      <c r="A153" s="21" t="s">
        <v>14</v>
      </c>
      <c r="B153" s="39" t="s">
        <v>20</v>
      </c>
      <c r="C153" s="26" t="s">
        <v>12</v>
      </c>
      <c r="D153" s="26" t="s">
        <v>11</v>
      </c>
      <c r="E153" s="26" t="s">
        <v>10</v>
      </c>
      <c r="F153" s="26" t="s">
        <v>9</v>
      </c>
      <c r="G153" s="26" t="s">
        <v>8</v>
      </c>
      <c r="H153" s="26" t="s">
        <v>7</v>
      </c>
      <c r="I153" s="26" t="s">
        <v>6</v>
      </c>
      <c r="J153" s="26" t="s">
        <v>5</v>
      </c>
      <c r="K153" s="26" t="s">
        <v>4</v>
      </c>
      <c r="L153" s="27" t="s">
        <v>3</v>
      </c>
      <c r="M153" s="28" t="s">
        <v>2</v>
      </c>
      <c r="N153" s="28" t="s">
        <v>1</v>
      </c>
      <c r="O153" s="116" t="s">
        <v>60</v>
      </c>
    </row>
    <row r="154" spans="1:15" x14ac:dyDescent="0.2">
      <c r="A154" s="7" t="s">
        <v>57</v>
      </c>
      <c r="B154" s="120"/>
      <c r="C154" s="41">
        <v>6700</v>
      </c>
      <c r="D154" s="41">
        <v>6700</v>
      </c>
      <c r="E154" s="41">
        <v>6700</v>
      </c>
      <c r="F154" s="41">
        <v>6700</v>
      </c>
      <c r="G154" s="41">
        <v>6700</v>
      </c>
      <c r="H154" s="41">
        <v>6700</v>
      </c>
      <c r="I154" s="41">
        <v>6700</v>
      </c>
      <c r="J154" s="41">
        <v>6700</v>
      </c>
      <c r="K154" s="41">
        <v>6700</v>
      </c>
      <c r="L154" s="41">
        <v>6700</v>
      </c>
      <c r="M154" s="41">
        <v>6700</v>
      </c>
      <c r="N154" s="41">
        <v>6700</v>
      </c>
      <c r="O154" s="108">
        <f>SUM(C154:N154)</f>
        <v>80400</v>
      </c>
    </row>
    <row r="155" spans="1:15" x14ac:dyDescent="0.2">
      <c r="A155" s="7" t="s">
        <v>38</v>
      </c>
      <c r="B155" s="80"/>
      <c r="C155" s="80">
        <v>6247.4</v>
      </c>
      <c r="D155" s="25">
        <v>6127.4</v>
      </c>
      <c r="E155" s="25">
        <v>6127.4</v>
      </c>
      <c r="F155" s="25">
        <v>6127.4</v>
      </c>
      <c r="G155" s="25">
        <v>6127.4</v>
      </c>
      <c r="H155" s="25">
        <v>6127.4</v>
      </c>
      <c r="I155" s="25">
        <v>6127.4</v>
      </c>
      <c r="J155" s="25">
        <v>6127.4</v>
      </c>
      <c r="K155" s="25">
        <v>6127.4</v>
      </c>
      <c r="L155" s="25">
        <v>6127.4</v>
      </c>
      <c r="M155" s="25">
        <v>6127.4</v>
      </c>
      <c r="N155" s="25">
        <v>6127.4</v>
      </c>
      <c r="O155" s="96">
        <f>SUM(C155:N155)</f>
        <v>73648.800000000003</v>
      </c>
    </row>
    <row r="156" spans="1:15" x14ac:dyDescent="0.2">
      <c r="A156" s="7" t="s">
        <v>40</v>
      </c>
      <c r="B156" s="83"/>
      <c r="C156" s="83">
        <v>8838.7999999999993</v>
      </c>
      <c r="D156" s="25">
        <v>8718.7999999999993</v>
      </c>
      <c r="E156" s="25">
        <v>8718.7999999999993</v>
      </c>
      <c r="F156" s="25">
        <v>8718.7999999999993</v>
      </c>
      <c r="G156" s="25">
        <v>8718.7999999999993</v>
      </c>
      <c r="H156" s="25">
        <v>8718.7999999999993</v>
      </c>
      <c r="I156" s="25">
        <v>8718.7999999999993</v>
      </c>
      <c r="J156" s="25">
        <v>8718.7999999999993</v>
      </c>
      <c r="K156" s="25">
        <v>8718.7999999999993</v>
      </c>
      <c r="L156" s="25">
        <v>8718.7999999999993</v>
      </c>
      <c r="M156" s="25">
        <v>8718.7999999999993</v>
      </c>
      <c r="N156" s="25">
        <v>8718.7999999999993</v>
      </c>
      <c r="O156" s="96">
        <f>SUM(C156:N156)</f>
        <v>104745.60000000002</v>
      </c>
    </row>
    <row r="157" spans="1:15" x14ac:dyDescent="0.2">
      <c r="A157" s="43"/>
      <c r="B157" s="81"/>
      <c r="C157" s="12">
        <f>SUM(C154:C156)</f>
        <v>21786.199999999997</v>
      </c>
      <c r="D157" s="12">
        <f t="shared" ref="D157" si="33">SUM(D154:D156)</f>
        <v>21546.199999999997</v>
      </c>
      <c r="E157" s="12">
        <f t="shared" ref="E157" si="34">SUM(E154:E156)</f>
        <v>21546.199999999997</v>
      </c>
      <c r="F157" s="12">
        <f t="shared" ref="F157" si="35">SUM(F154:F156)</f>
        <v>21546.199999999997</v>
      </c>
      <c r="G157" s="12">
        <f t="shared" ref="G157" si="36">SUM(G154:G156)</f>
        <v>21546.199999999997</v>
      </c>
      <c r="H157" s="12">
        <f t="shared" ref="H157" si="37">SUM(H154:H156)</f>
        <v>21546.199999999997</v>
      </c>
      <c r="I157" s="12">
        <f t="shared" ref="I157" si="38">SUM(I154:I156)</f>
        <v>21546.199999999997</v>
      </c>
      <c r="J157" s="12">
        <f t="shared" ref="J157" si="39">SUM(J154:J156)</f>
        <v>21546.199999999997</v>
      </c>
      <c r="K157" s="12">
        <f t="shared" ref="K157" si="40">SUM(K154:K156)</f>
        <v>21546.199999999997</v>
      </c>
      <c r="L157" s="12">
        <f t="shared" ref="L157" si="41">SUM(L154:L156)</f>
        <v>21546.199999999997</v>
      </c>
      <c r="M157" s="12">
        <f t="shared" ref="M157" si="42">SUM(M154:M156)</f>
        <v>21546.199999999997</v>
      </c>
      <c r="N157" s="12">
        <f t="shared" ref="N157" si="43">SUM(N154:N156)</f>
        <v>21546.199999999997</v>
      </c>
      <c r="O157" s="22">
        <f>SUM(O154:O156)</f>
        <v>258794.40000000002</v>
      </c>
    </row>
    <row r="160" spans="1:15" x14ac:dyDescent="0.2">
      <c r="A160" s="114" t="s">
        <v>64</v>
      </c>
      <c r="B160" s="115"/>
      <c r="C160" s="115"/>
      <c r="D160" s="115"/>
      <c r="E160" s="115"/>
      <c r="F160" s="115"/>
      <c r="G160" s="115"/>
      <c r="H160" s="115"/>
      <c r="I160" s="115"/>
      <c r="J160" s="115"/>
      <c r="K160" s="115"/>
      <c r="L160" s="115"/>
      <c r="M160" s="115"/>
      <c r="N160" s="115"/>
      <c r="O160" s="115"/>
    </row>
    <row r="161" spans="1:15" x14ac:dyDescent="0.2">
      <c r="A161" s="21" t="s">
        <v>14</v>
      </c>
      <c r="B161" s="39" t="s">
        <v>20</v>
      </c>
      <c r="C161" s="26" t="s">
        <v>12</v>
      </c>
      <c r="D161" s="26" t="s">
        <v>11</v>
      </c>
      <c r="E161" s="26" t="s">
        <v>10</v>
      </c>
      <c r="F161" s="26" t="s">
        <v>9</v>
      </c>
      <c r="G161" s="26" t="s">
        <v>8</v>
      </c>
      <c r="H161" s="26" t="s">
        <v>7</v>
      </c>
      <c r="I161" s="26" t="s">
        <v>6</v>
      </c>
      <c r="J161" s="26" t="s">
        <v>5</v>
      </c>
      <c r="K161" s="26" t="s">
        <v>4</v>
      </c>
      <c r="L161" s="27" t="s">
        <v>3</v>
      </c>
      <c r="M161" s="28" t="s">
        <v>2</v>
      </c>
      <c r="N161" s="28" t="s">
        <v>1</v>
      </c>
      <c r="O161" s="116" t="s">
        <v>60</v>
      </c>
    </row>
    <row r="162" spans="1:15" x14ac:dyDescent="0.2">
      <c r="A162" s="7" t="s">
        <v>53</v>
      </c>
      <c r="B162" s="40"/>
      <c r="C162" s="41">
        <v>4772</v>
      </c>
      <c r="D162" s="41">
        <v>4772</v>
      </c>
      <c r="E162" s="41">
        <v>4891.5</v>
      </c>
      <c r="F162" s="41"/>
      <c r="G162" s="41"/>
      <c r="H162" s="41"/>
      <c r="I162" s="41"/>
      <c r="J162" s="41"/>
      <c r="K162" s="41"/>
      <c r="L162" s="41"/>
      <c r="M162" s="41"/>
      <c r="N162" s="41"/>
      <c r="O162" s="96">
        <f>SUM(C162:N162)</f>
        <v>14435.5</v>
      </c>
    </row>
    <row r="163" spans="1:15" x14ac:dyDescent="0.2">
      <c r="A163" s="43"/>
      <c r="B163" s="81"/>
      <c r="C163" s="82">
        <f>SUM(C162:C162)</f>
        <v>4772</v>
      </c>
      <c r="D163" s="82">
        <f t="shared" ref="D163:O163" si="44">SUM(D162:D162)</f>
        <v>4772</v>
      </c>
      <c r="E163" s="82">
        <f t="shared" si="44"/>
        <v>4891.5</v>
      </c>
      <c r="F163" s="82">
        <f t="shared" si="44"/>
        <v>0</v>
      </c>
      <c r="G163" s="82">
        <f t="shared" si="44"/>
        <v>0</v>
      </c>
      <c r="H163" s="82">
        <f t="shared" si="44"/>
        <v>0</v>
      </c>
      <c r="I163" s="9">
        <f t="shared" si="44"/>
        <v>0</v>
      </c>
      <c r="J163" s="9">
        <f t="shared" si="44"/>
        <v>0</v>
      </c>
      <c r="K163" s="9">
        <f t="shared" si="44"/>
        <v>0</v>
      </c>
      <c r="L163" s="9">
        <f t="shared" si="44"/>
        <v>0</v>
      </c>
      <c r="M163" s="9">
        <f t="shared" si="44"/>
        <v>0</v>
      </c>
      <c r="N163" s="9">
        <f t="shared" si="44"/>
        <v>0</v>
      </c>
      <c r="O163" s="22">
        <f t="shared" si="44"/>
        <v>14435.5</v>
      </c>
    </row>
    <row r="166" spans="1:15" x14ac:dyDescent="0.2">
      <c r="A166" s="114" t="s">
        <v>65</v>
      </c>
      <c r="B166" s="115"/>
      <c r="C166" s="115"/>
      <c r="D166" s="115"/>
      <c r="E166" s="115"/>
      <c r="F166" s="115"/>
      <c r="G166" s="115"/>
      <c r="H166" s="115"/>
      <c r="I166" s="115"/>
      <c r="J166" s="115"/>
      <c r="K166" s="115"/>
      <c r="L166" s="115"/>
      <c r="M166" s="115"/>
      <c r="N166" s="115"/>
      <c r="O166" s="115"/>
    </row>
    <row r="167" spans="1:15" x14ac:dyDescent="0.2">
      <c r="A167" s="21" t="s">
        <v>14</v>
      </c>
      <c r="B167" s="39" t="s">
        <v>20</v>
      </c>
      <c r="C167" s="26" t="s">
        <v>12</v>
      </c>
      <c r="D167" s="26" t="s">
        <v>11</v>
      </c>
      <c r="E167" s="26" t="s">
        <v>10</v>
      </c>
      <c r="F167" s="26" t="s">
        <v>9</v>
      </c>
      <c r="G167" s="26" t="s">
        <v>8</v>
      </c>
      <c r="H167" s="26" t="s">
        <v>7</v>
      </c>
      <c r="I167" s="26" t="s">
        <v>6</v>
      </c>
      <c r="J167" s="26" t="s">
        <v>5</v>
      </c>
      <c r="K167" s="26" t="s">
        <v>4</v>
      </c>
      <c r="L167" s="27" t="s">
        <v>3</v>
      </c>
      <c r="M167" s="28" t="s">
        <v>2</v>
      </c>
      <c r="N167" s="28" t="s">
        <v>1</v>
      </c>
      <c r="O167" s="116" t="s">
        <v>60</v>
      </c>
    </row>
    <row r="168" spans="1:15" x14ac:dyDescent="0.2">
      <c r="A168" s="7" t="s">
        <v>30</v>
      </c>
      <c r="B168" s="40"/>
      <c r="C168" s="41">
        <v>4772</v>
      </c>
      <c r="D168" s="41">
        <v>4772</v>
      </c>
      <c r="E168" s="41">
        <v>4891</v>
      </c>
      <c r="F168" s="41">
        <v>4891</v>
      </c>
      <c r="G168" s="41">
        <v>4891</v>
      </c>
      <c r="H168" s="41">
        <v>4891</v>
      </c>
      <c r="I168" s="41">
        <v>4891</v>
      </c>
      <c r="J168" s="41">
        <v>4891</v>
      </c>
      <c r="K168" s="41">
        <v>4891</v>
      </c>
      <c r="L168" s="41">
        <v>4891</v>
      </c>
      <c r="M168" s="41">
        <v>4891</v>
      </c>
      <c r="N168" s="41">
        <v>4891</v>
      </c>
      <c r="O168" s="96">
        <f>SUM(C168:N168)</f>
        <v>58454</v>
      </c>
    </row>
    <row r="169" spans="1:15" x14ac:dyDescent="0.2">
      <c r="A169" s="43"/>
      <c r="B169" s="81"/>
      <c r="C169" s="82">
        <f>SUM(C168:C168)</f>
        <v>4772</v>
      </c>
      <c r="D169" s="82">
        <f t="shared" ref="D169:O169" si="45">SUM(D168:D168)</f>
        <v>4772</v>
      </c>
      <c r="E169" s="82">
        <f t="shared" si="45"/>
        <v>4891</v>
      </c>
      <c r="F169" s="82">
        <f t="shared" si="45"/>
        <v>4891</v>
      </c>
      <c r="G169" s="82">
        <f t="shared" si="45"/>
        <v>4891</v>
      </c>
      <c r="H169" s="82">
        <f t="shared" si="45"/>
        <v>4891</v>
      </c>
      <c r="I169" s="9">
        <f t="shared" si="45"/>
        <v>4891</v>
      </c>
      <c r="J169" s="9">
        <f t="shared" si="45"/>
        <v>4891</v>
      </c>
      <c r="K169" s="9">
        <f t="shared" si="45"/>
        <v>4891</v>
      </c>
      <c r="L169" s="9">
        <f t="shared" si="45"/>
        <v>4891</v>
      </c>
      <c r="M169" s="9">
        <f t="shared" si="45"/>
        <v>4891</v>
      </c>
      <c r="N169" s="9">
        <f t="shared" si="45"/>
        <v>4891</v>
      </c>
      <c r="O169" s="22">
        <f t="shared" si="45"/>
        <v>58454</v>
      </c>
    </row>
    <row r="173" spans="1:15" ht="17" customHeight="1" x14ac:dyDescent="0.2"/>
    <row r="181" ht="18" customHeight="1" x14ac:dyDescent="0.2"/>
    <row r="184" ht="17" customHeight="1" x14ac:dyDescent="0.2"/>
    <row r="208" ht="27" customHeight="1" x14ac:dyDescent="0.2"/>
  </sheetData>
  <phoneticPr fontId="8" type="noConversion"/>
  <conditionalFormatting sqref="A25">
    <cfRule type="cellIs" dxfId="45" priority="58" operator="lessThan">
      <formula>0</formula>
    </cfRule>
    <cfRule type="cellIs" dxfId="44" priority="59" operator="greaterThan">
      <formula>0</formula>
    </cfRule>
  </conditionalFormatting>
  <conditionalFormatting sqref="A29">
    <cfRule type="cellIs" dxfId="43" priority="50" operator="lessThan">
      <formula>0</formula>
    </cfRule>
    <cfRule type="cellIs" dxfId="42" priority="51" operator="greaterThan">
      <formula>0</formula>
    </cfRule>
  </conditionalFormatting>
  <conditionalFormatting sqref="A33:A34 A36:A37">
    <cfRule type="cellIs" dxfId="41" priority="46" operator="lessThan">
      <formula>0</formula>
    </cfRule>
    <cfRule type="cellIs" dxfId="40" priority="47" operator="greaterThan">
      <formula>0</formula>
    </cfRule>
  </conditionalFormatting>
  <conditionalFormatting sqref="A105">
    <cfRule type="cellIs" dxfId="39" priority="19" operator="lessThan">
      <formula>0</formula>
    </cfRule>
    <cfRule type="cellIs" dxfId="38" priority="20" operator="greaterThan">
      <formula>0</formula>
    </cfRule>
  </conditionalFormatting>
  <conditionalFormatting sqref="A109">
    <cfRule type="cellIs" dxfId="37" priority="11" operator="lessThan">
      <formula>0</formula>
    </cfRule>
    <cfRule type="cellIs" dxfId="36" priority="12" operator="greaterThan">
      <formula>0</formula>
    </cfRule>
  </conditionalFormatting>
  <conditionalFormatting sqref="A113:A114">
    <cfRule type="cellIs" dxfId="35" priority="7" operator="lessThan">
      <formula>0</formula>
    </cfRule>
    <cfRule type="cellIs" dxfId="34" priority="8" operator="greaterThan">
      <formula>0</formula>
    </cfRule>
  </conditionalFormatting>
  <conditionalFormatting sqref="A116:A118">
    <cfRule type="cellIs" dxfId="33" priority="3" operator="lessThan">
      <formula>0</formula>
    </cfRule>
    <cfRule type="cellIs" dxfId="32" priority="4" operator="greaterThan">
      <formula>0</formula>
    </cfRule>
  </conditionalFormatting>
  <conditionalFormatting sqref="B5:D5">
    <cfRule type="cellIs" dxfId="31" priority="71" operator="lessThan">
      <formula>0</formula>
    </cfRule>
  </conditionalFormatting>
  <conditionalFormatting sqref="B11:D11">
    <cfRule type="cellIs" dxfId="30" priority="63" operator="lessThan">
      <formula>0</formula>
    </cfRule>
  </conditionalFormatting>
  <conditionalFormatting sqref="B95:D95">
    <cfRule type="cellIs" dxfId="29" priority="26" operator="lessThan">
      <formula>0</formula>
    </cfRule>
  </conditionalFormatting>
  <conditionalFormatting sqref="B101:D101">
    <cfRule type="cellIs" dxfId="28" priority="23" operator="lessThan">
      <formula>0</formula>
    </cfRule>
  </conditionalFormatting>
  <conditionalFormatting sqref="C16">
    <cfRule type="cellIs" dxfId="27" priority="54" operator="lessThan">
      <formula>0</formula>
    </cfRule>
    <cfRule type="cellIs" dxfId="26" priority="55" operator="greaterThan">
      <formula>0</formula>
    </cfRule>
  </conditionalFormatting>
  <conditionalFormatting sqref="C21">
    <cfRule type="cellIs" dxfId="25" priority="52" operator="lessThan">
      <formula>0</formula>
    </cfRule>
    <cfRule type="cellIs" dxfId="24" priority="53" operator="greaterThan">
      <formula>0</formula>
    </cfRule>
  </conditionalFormatting>
  <conditionalFormatting sqref="C25">
    <cfRule type="cellIs" dxfId="23" priority="56" operator="lessThan">
      <formula>0</formula>
    </cfRule>
    <cfRule type="cellIs" dxfId="22" priority="57" operator="greaterThan">
      <formula>0</formula>
    </cfRule>
  </conditionalFormatting>
  <conditionalFormatting sqref="C29">
    <cfRule type="cellIs" dxfId="21" priority="48" operator="lessThan">
      <formula>0</formula>
    </cfRule>
    <cfRule type="cellIs" dxfId="20" priority="49" operator="greaterThan">
      <formula>0</formula>
    </cfRule>
  </conditionalFormatting>
  <conditionalFormatting sqref="C33:C34 C37">
    <cfRule type="cellIs" dxfId="19" priority="44" operator="lessThan">
      <formula>0</formula>
    </cfRule>
    <cfRule type="cellIs" dxfId="18" priority="45" operator="greaterThan">
      <formula>0</formula>
    </cfRule>
  </conditionalFormatting>
  <conditionalFormatting sqref="C105">
    <cfRule type="cellIs" dxfId="17" priority="17" operator="lessThan">
      <formula>0</formula>
    </cfRule>
    <cfRule type="cellIs" dxfId="16" priority="18" operator="greaterThan">
      <formula>0</formula>
    </cfRule>
  </conditionalFormatting>
  <conditionalFormatting sqref="C109">
    <cfRule type="cellIs" dxfId="15" priority="9" operator="lessThan">
      <formula>0</formula>
    </cfRule>
    <cfRule type="cellIs" dxfId="14" priority="10" operator="greaterThan">
      <formula>0</formula>
    </cfRule>
  </conditionalFormatting>
  <conditionalFormatting sqref="C113:C114">
    <cfRule type="cellIs" dxfId="13" priority="5" operator="lessThan">
      <formula>0</formula>
    </cfRule>
    <cfRule type="cellIs" dxfId="12" priority="6" operator="greaterThan">
      <formula>0</formula>
    </cfRule>
  </conditionalFormatting>
  <conditionalFormatting sqref="C117:C118">
    <cfRule type="cellIs" dxfId="11" priority="1" operator="lessThan">
      <formula>0</formula>
    </cfRule>
    <cfRule type="cellIs" dxfId="10" priority="2" operator="greaterThan">
      <formula>0</formula>
    </cfRule>
  </conditionalFormatting>
  <conditionalFormatting sqref="C1:D11">
    <cfRule type="cellIs" dxfId="9" priority="62" operator="lessThan">
      <formula>0</formula>
    </cfRule>
  </conditionalFormatting>
  <conditionalFormatting sqref="C5:D5">
    <cfRule type="cellIs" dxfId="8" priority="68" operator="greaterThan">
      <formula>0</formula>
    </cfRule>
  </conditionalFormatting>
  <conditionalFormatting sqref="C11:D11">
    <cfRule type="cellIs" dxfId="7" priority="60" operator="greaterThan">
      <formula>0</formula>
    </cfRule>
  </conditionalFormatting>
  <conditionalFormatting sqref="C92:D101">
    <cfRule type="cellIs" dxfId="6" priority="22" operator="lessThan">
      <formula>0</formula>
    </cfRule>
  </conditionalFormatting>
  <conditionalFormatting sqref="C95:D95">
    <cfRule type="cellIs" dxfId="5" priority="25" operator="greaterThan">
      <formula>0</formula>
    </cfRule>
  </conditionalFormatting>
  <conditionalFormatting sqref="C101:D101">
    <cfRule type="cellIs" dxfId="4" priority="21" operator="greaterThan">
      <formula>0</formula>
    </cfRule>
  </conditionalFormatting>
  <conditionalFormatting sqref="D5">
    <cfRule type="cellIs" dxfId="3" priority="75" operator="lessThan">
      <formula>0</formula>
    </cfRule>
  </conditionalFormatting>
  <conditionalFormatting sqref="D11">
    <cfRule type="cellIs" dxfId="2" priority="67" operator="lessThan">
      <formula>0</formula>
    </cfRule>
  </conditionalFormatting>
  <conditionalFormatting sqref="D95">
    <cfRule type="cellIs" dxfId="1" priority="27" operator="lessThan">
      <formula>0</formula>
    </cfRule>
  </conditionalFormatting>
  <conditionalFormatting sqref="D101">
    <cfRule type="cellIs" dxfId="0" priority="24" operator="lessThan">
      <formula>0</formula>
    </cfRule>
  </conditionalFormatting>
  <pageMargins left="0.70866141732283472" right="0.70866141732283472" top="0.78740157480314965" bottom="0.78740157480314965" header="0.31496062992125984" footer="0.31496062992125984"/>
  <pageSetup paperSize="9" scale="56" orientation="landscape"/>
  <headerFooter>
    <oddHeader>&amp;C&amp;"Arial,Fett"Confidential</oddHeader>
    <oddFooter>&amp;LG. Salemme&amp;R03.08.2012</oddFooter>
  </headerFooter>
  <ignoredErrors>
    <ignoredError sqref="O50 O57 O43 O45:O47" formulaRange="1"/>
  </ignoredErrors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3"/>
  <sheetViews>
    <sheetView workbookViewId="0">
      <selection activeCell="C3" sqref="C3"/>
    </sheetView>
  </sheetViews>
  <sheetFormatPr baseColWidth="10" defaultRowHeight="16" x14ac:dyDescent="0.2"/>
  <cols>
    <col min="1" max="1" width="22.85546875" customWidth="1"/>
  </cols>
  <sheetData>
    <row r="1" spans="1:3" x14ac:dyDescent="0.2">
      <c r="A1" t="s">
        <v>28</v>
      </c>
      <c r="B1">
        <v>21445.52</v>
      </c>
      <c r="C1" s="16"/>
    </row>
    <row r="2" spans="1:3" x14ac:dyDescent="0.2">
      <c r="A2" t="s">
        <v>29</v>
      </c>
      <c r="B2" s="16"/>
      <c r="C2" s="16"/>
    </row>
    <row r="3" spans="1:3" x14ac:dyDescent="0.2">
      <c r="C3" s="1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overview</vt:lpstr>
      <vt:lpstr>Sheet1</vt:lpstr>
      <vt:lpstr>overview!Print_Area</vt:lpstr>
    </vt:vector>
  </TitlesOfParts>
  <Company>ISG D-AgrL - ETH Zürich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Giovanni Salemme</dc:creator>
  <cp:lastModifiedBy>Microsoft Office User</cp:lastModifiedBy>
  <cp:lastPrinted>2016-09-12T09:10:10Z</cp:lastPrinted>
  <dcterms:created xsi:type="dcterms:W3CDTF">2012-08-03T11:08:38Z</dcterms:created>
  <dcterms:modified xsi:type="dcterms:W3CDTF">2023-05-17T03:24:12Z</dcterms:modified>
</cp:coreProperties>
</file>