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BewegungsSportBio\Übungen HS 2013\Serie 07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  <c r="D28" i="1"/>
  <c r="D29" i="1"/>
  <c r="D30" i="1"/>
  <c r="D31" i="1"/>
  <c r="D32" i="1"/>
  <c r="D33" i="1"/>
  <c r="D34" i="1"/>
  <c r="D35" i="1"/>
  <c r="D36" i="1"/>
  <c r="D37" i="1"/>
  <c r="D38" i="1"/>
  <c r="D26" i="1"/>
  <c r="C28" i="1"/>
  <c r="C29" i="1"/>
  <c r="C30" i="1"/>
  <c r="C31" i="1"/>
  <c r="C32" i="1"/>
  <c r="C33" i="1"/>
  <c r="C34" i="1"/>
  <c r="C35" i="1"/>
  <c r="C36" i="1"/>
  <c r="C37" i="1"/>
  <c r="C38" i="1"/>
  <c r="C27" i="1"/>
  <c r="G10" i="1"/>
  <c r="G11" i="1"/>
  <c r="G12" i="1"/>
  <c r="G13" i="1"/>
  <c r="G14" i="1"/>
  <c r="G15" i="1"/>
  <c r="G16" i="1"/>
  <c r="G17" i="1"/>
  <c r="G18" i="1"/>
  <c r="G19" i="1"/>
  <c r="G20" i="1"/>
  <c r="G21" i="1"/>
  <c r="G9" i="1"/>
  <c r="F10" i="1"/>
  <c r="F11" i="1"/>
  <c r="F12" i="1"/>
  <c r="F13" i="1"/>
  <c r="F14" i="1"/>
  <c r="F15" i="1"/>
  <c r="F16" i="1"/>
  <c r="F17" i="1"/>
  <c r="F18" i="1"/>
  <c r="F19" i="1"/>
  <c r="F20" i="1"/>
  <c r="F21" i="1"/>
  <c r="F9" i="1"/>
  <c r="D11" i="1"/>
  <c r="E11" i="1" s="1"/>
  <c r="D15" i="1"/>
  <c r="E15" i="1" s="1"/>
  <c r="D19" i="1"/>
  <c r="E19" i="1" s="1"/>
  <c r="C10" i="1"/>
  <c r="D10" i="1" s="1"/>
  <c r="C11" i="1"/>
  <c r="C12" i="1"/>
  <c r="D12" i="1" s="1"/>
  <c r="C13" i="1"/>
  <c r="D13" i="1" s="1"/>
  <c r="C14" i="1"/>
  <c r="D14" i="1" s="1"/>
  <c r="C15" i="1"/>
  <c r="C16" i="1"/>
  <c r="D16" i="1" s="1"/>
  <c r="C17" i="1"/>
  <c r="D17" i="1" s="1"/>
  <c r="C18" i="1"/>
  <c r="D18" i="1" s="1"/>
  <c r="C19" i="1"/>
  <c r="C20" i="1"/>
  <c r="D20" i="1" s="1"/>
  <c r="C21" i="1"/>
  <c r="D21" i="1" s="1"/>
  <c r="C9" i="1"/>
  <c r="D9" i="1" s="1"/>
  <c r="E21" i="1" l="1"/>
  <c r="H21" i="1"/>
  <c r="I21" i="1" s="1"/>
  <c r="E17" i="1"/>
  <c r="H17" i="1"/>
  <c r="I17" i="1" s="1"/>
  <c r="E13" i="1"/>
  <c r="H13" i="1"/>
  <c r="I13" i="1" s="1"/>
  <c r="H20" i="1"/>
  <c r="E20" i="1"/>
  <c r="H16" i="1"/>
  <c r="E16" i="1"/>
  <c r="H12" i="1"/>
  <c r="E12" i="1"/>
  <c r="E9" i="1"/>
  <c r="H9" i="1"/>
  <c r="E18" i="1"/>
  <c r="H18" i="1"/>
  <c r="E14" i="1"/>
  <c r="H14" i="1"/>
  <c r="E10" i="1"/>
  <c r="H10" i="1"/>
  <c r="H19" i="1"/>
  <c r="I19" i="1" s="1"/>
  <c r="H15" i="1"/>
  <c r="I15" i="1" s="1"/>
  <c r="H11" i="1"/>
  <c r="I11" i="1" s="1"/>
  <c r="I12" i="1" l="1"/>
  <c r="I20" i="1"/>
  <c r="I10" i="1"/>
  <c r="I18" i="1"/>
  <c r="I16" i="1"/>
  <c r="I14" i="1"/>
  <c r="C26" i="1"/>
  <c r="I9" i="1"/>
</calcChain>
</file>

<file path=xl/sharedStrings.xml><?xml version="1.0" encoding="utf-8"?>
<sst xmlns="http://schemas.openxmlformats.org/spreadsheetml/2006/main" count="28" uniqueCount="23">
  <si>
    <t>Kraft</t>
  </si>
  <si>
    <t>Oberköper, Arme &amp; Kopf</t>
  </si>
  <si>
    <t>Bandscheibe</t>
  </si>
  <si>
    <t>Rückenstrecker</t>
  </si>
  <si>
    <t>Hantel</t>
  </si>
  <si>
    <t>Höhe</t>
  </si>
  <si>
    <t>Hebelarm</t>
  </si>
  <si>
    <t>Gewicht</t>
  </si>
  <si>
    <t>ges</t>
  </si>
  <si>
    <t xml:space="preserve">Aufrecht: </t>
  </si>
  <si>
    <t>Alpha</t>
  </si>
  <si>
    <t>Bogenmass</t>
  </si>
  <si>
    <t>OK</t>
  </si>
  <si>
    <t>BS</t>
  </si>
  <si>
    <t>RS</t>
  </si>
  <si>
    <t>HA</t>
  </si>
  <si>
    <t>sin(alpha)</t>
  </si>
  <si>
    <t xml:space="preserve">Summe aller Momente muss Null sein: </t>
  </si>
  <si>
    <t>F(ok)*l(OK) + F(BS)*l(BS) + F(HA)*l(HA) + F(RS)*l(RS)</t>
  </si>
  <si>
    <t>F(RS)= (F(ok)*l(OK) + F(BS)*l(BS) + F(HA)*l(HA))/l(RS)</t>
  </si>
  <si>
    <t>HA(-)</t>
  </si>
  <si>
    <t>M(-); = F(RS)*l(RS)+F(BS)*l(BS)+F(HA)*l(HA)</t>
  </si>
  <si>
    <t xml:space="preserve">F(Scher):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</si>
</sst>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Moment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Sheet1!$B$26:$B$38</c:f>
              <c:numCache>
                <c:formatCode>General</c:formatCode>
                <c:ptCount val="13"/>
                <c:pt idx="0">
                  <c:v>0</c:v>
                </c:pt>
                <c:pt idx="1">
                  <c:v>5</c:v>
                </c:pt>
                <c:pt idx="2">
                  <c:v>10</c:v>
                </c:pt>
                <c:pt idx="3">
                  <c:v>15</c:v>
                </c:pt>
                <c:pt idx="4">
                  <c:v>20</c:v>
                </c:pt>
                <c:pt idx="5">
                  <c:v>25</c:v>
                </c:pt>
                <c:pt idx="6">
                  <c:v>30</c:v>
                </c:pt>
                <c:pt idx="7">
                  <c:v>35</c:v>
                </c:pt>
                <c:pt idx="8">
                  <c:v>40</c:v>
                </c:pt>
                <c:pt idx="9">
                  <c:v>45</c:v>
                </c:pt>
                <c:pt idx="10">
                  <c:v>50</c:v>
                </c:pt>
                <c:pt idx="11">
                  <c:v>55</c:v>
                </c:pt>
                <c:pt idx="12">
                  <c:v>60</c:v>
                </c:pt>
              </c:numCache>
            </c:numRef>
          </c:cat>
          <c:val>
            <c:numRef>
              <c:f>Sheet1!$D$26:$D$38</c:f>
              <c:numCache>
                <c:formatCode>General</c:formatCode>
                <c:ptCount val="13"/>
                <c:pt idx="0">
                  <c:v>27.5</c:v>
                </c:pt>
                <c:pt idx="1">
                  <c:v>43.419669301036024</c:v>
                </c:pt>
                <c:pt idx="2">
                  <c:v>65.172516683232971</c:v>
                </c:pt>
                <c:pt idx="3">
                  <c:v>86.592989843283959</c:v>
                </c:pt>
                <c:pt idx="4">
                  <c:v>107.51806604640569</c:v>
                </c:pt>
                <c:pt idx="5">
                  <c:v>127.78849282778592</c:v>
                </c:pt>
                <c:pt idx="6">
                  <c:v>147.25</c:v>
                </c:pt>
                <c:pt idx="7">
                  <c:v>165.7544737422881</c:v>
                </c:pt>
                <c:pt idx="8">
                  <c:v>183.16108383616461</c:v>
                </c:pt>
                <c:pt idx="9">
                  <c:v>199.33735546841666</c:v>
                </c:pt>
                <c:pt idx="10">
                  <c:v>214.16017744442297</c:v>
                </c:pt>
                <c:pt idx="11">
                  <c:v>227.51673913868146</c:v>
                </c:pt>
                <c:pt idx="12">
                  <c:v>239.30538905178631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smooth val="0"/>
        <c:axId val="277969208"/>
        <c:axId val="277968816"/>
      </c:lineChart>
      <c:catAx>
        <c:axId val="27796920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CH"/>
                  <a:t>Backangle (°)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77968816"/>
        <c:crosses val="autoZero"/>
        <c:auto val="1"/>
        <c:lblAlgn val="ctr"/>
        <c:lblOffset val="100"/>
        <c:noMultiLvlLbl val="0"/>
      </c:catAx>
      <c:valAx>
        <c:axId val="277968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CH"/>
                  <a:t>Moment (Nm)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779692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F(RS)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Sheet1!$B$26:$B$38</c:f>
              <c:numCache>
                <c:formatCode>General</c:formatCode>
                <c:ptCount val="13"/>
                <c:pt idx="0">
                  <c:v>0</c:v>
                </c:pt>
                <c:pt idx="1">
                  <c:v>5</c:v>
                </c:pt>
                <c:pt idx="2">
                  <c:v>10</c:v>
                </c:pt>
                <c:pt idx="3">
                  <c:v>15</c:v>
                </c:pt>
                <c:pt idx="4">
                  <c:v>20</c:v>
                </c:pt>
                <c:pt idx="5">
                  <c:v>25</c:v>
                </c:pt>
                <c:pt idx="6">
                  <c:v>30</c:v>
                </c:pt>
                <c:pt idx="7">
                  <c:v>35</c:v>
                </c:pt>
                <c:pt idx="8">
                  <c:v>40</c:v>
                </c:pt>
                <c:pt idx="9">
                  <c:v>45</c:v>
                </c:pt>
                <c:pt idx="10">
                  <c:v>50</c:v>
                </c:pt>
                <c:pt idx="11">
                  <c:v>55</c:v>
                </c:pt>
                <c:pt idx="12">
                  <c:v>60</c:v>
                </c:pt>
              </c:numCache>
            </c:numRef>
          </c:cat>
          <c:val>
            <c:numRef>
              <c:f>Sheet1!$C$26:$C$38</c:f>
              <c:numCache>
                <c:formatCode>General</c:formatCode>
                <c:ptCount val="13"/>
                <c:pt idx="0">
                  <c:v>41.666666666666671</c:v>
                </c:pt>
                <c:pt idx="1">
                  <c:v>323.66115501726711</c:v>
                </c:pt>
                <c:pt idx="2">
                  <c:v>686.20861138721625</c:v>
                </c:pt>
                <c:pt idx="3">
                  <c:v>1043.216497388066</c:v>
                </c:pt>
                <c:pt idx="4">
                  <c:v>1391.967767440095</c:v>
                </c:pt>
                <c:pt idx="5">
                  <c:v>1729.808213796432</c:v>
                </c:pt>
                <c:pt idx="6">
                  <c:v>2054.166666666667</c:v>
                </c:pt>
                <c:pt idx="7">
                  <c:v>2362.5745623714683</c:v>
                </c:pt>
                <c:pt idx="8">
                  <c:v>2652.6847306027435</c:v>
                </c:pt>
                <c:pt idx="9">
                  <c:v>2922.2892578069445</c:v>
                </c:pt>
                <c:pt idx="10">
                  <c:v>3169.336290740383</c:v>
                </c:pt>
                <c:pt idx="11">
                  <c:v>3391.9456523113577</c:v>
                </c:pt>
                <c:pt idx="12">
                  <c:v>3588.4231508631051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smooth val="0"/>
        <c:axId val="311512560"/>
        <c:axId val="311512168"/>
      </c:lineChart>
      <c:catAx>
        <c:axId val="3115125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CH"/>
                  <a:t>Backangle (°)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11512168"/>
        <c:crosses val="autoZero"/>
        <c:auto val="1"/>
        <c:lblAlgn val="ctr"/>
        <c:lblOffset val="100"/>
        <c:noMultiLvlLbl val="0"/>
      </c:catAx>
      <c:valAx>
        <c:axId val="3115121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CH"/>
                  <a:t>Moment (Nm)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11512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604837</xdr:colOff>
      <xdr:row>7</xdr:row>
      <xdr:rowOff>138112</xdr:rowOff>
    </xdr:from>
    <xdr:to>
      <xdr:col>20</xdr:col>
      <xdr:colOff>300037</xdr:colOff>
      <xdr:row>22</xdr:row>
      <xdr:rowOff>23812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590550</xdr:colOff>
      <xdr:row>24</xdr:row>
      <xdr:rowOff>38100</xdr:rowOff>
    </xdr:from>
    <xdr:to>
      <xdr:col>20</xdr:col>
      <xdr:colOff>285750</xdr:colOff>
      <xdr:row>33</xdr:row>
      <xdr:rowOff>114300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tabSelected="1" topLeftCell="A4" workbookViewId="0">
      <selection activeCell="V28" sqref="V28"/>
    </sheetView>
  </sheetViews>
  <sheetFormatPr defaultRowHeight="15" x14ac:dyDescent="0.25"/>
  <cols>
    <col min="1" max="1" width="24.85546875" customWidth="1"/>
    <col min="2" max="2" width="9.140625" customWidth="1"/>
    <col min="3" max="3" width="12.140625" customWidth="1"/>
    <col min="4" max="4" width="12.28515625" customWidth="1"/>
    <col min="5" max="5" width="9.7109375" bestFit="1" customWidth="1"/>
  </cols>
  <sheetData>
    <row r="1" spans="1:11" x14ac:dyDescent="0.25">
      <c r="B1" t="s">
        <v>9</v>
      </c>
      <c r="C1" t="s">
        <v>7</v>
      </c>
      <c r="D1" t="s">
        <v>5</v>
      </c>
      <c r="E1" t="s">
        <v>6</v>
      </c>
      <c r="F1" t="s">
        <v>0</v>
      </c>
    </row>
    <row r="2" spans="1:11" x14ac:dyDescent="0.25">
      <c r="A2" t="s">
        <v>1</v>
      </c>
      <c r="B2" t="s">
        <v>12</v>
      </c>
      <c r="C2">
        <v>45</v>
      </c>
      <c r="D2">
        <v>0.27</v>
      </c>
      <c r="E2">
        <v>0.05</v>
      </c>
      <c r="F2">
        <v>450</v>
      </c>
      <c r="K2" t="s">
        <v>17</v>
      </c>
    </row>
    <row r="3" spans="1:11" x14ac:dyDescent="0.25">
      <c r="A3" t="s">
        <v>2</v>
      </c>
      <c r="B3" t="s">
        <v>13</v>
      </c>
      <c r="E3">
        <v>0.04</v>
      </c>
      <c r="F3">
        <v>-600</v>
      </c>
      <c r="K3" t="s">
        <v>18</v>
      </c>
    </row>
    <row r="4" spans="1:11" x14ac:dyDescent="0.25">
      <c r="A4" t="s">
        <v>3</v>
      </c>
      <c r="B4" t="s">
        <v>14</v>
      </c>
      <c r="E4">
        <v>-0.06</v>
      </c>
      <c r="F4" t="s">
        <v>8</v>
      </c>
    </row>
    <row r="5" spans="1:11" x14ac:dyDescent="0.25">
      <c r="A5" t="s">
        <v>4</v>
      </c>
      <c r="B5" t="s">
        <v>15</v>
      </c>
      <c r="C5">
        <v>20</v>
      </c>
      <c r="D5">
        <v>0.65</v>
      </c>
      <c r="E5">
        <v>-5.0000000000000001E-3</v>
      </c>
      <c r="F5">
        <v>200</v>
      </c>
    </row>
    <row r="7" spans="1:11" x14ac:dyDescent="0.25">
      <c r="E7" s="1" t="s">
        <v>6</v>
      </c>
      <c r="F7" s="1"/>
      <c r="G7" s="1"/>
      <c r="H7" s="1"/>
    </row>
    <row r="8" spans="1:11" x14ac:dyDescent="0.25">
      <c r="B8" t="s">
        <v>10</v>
      </c>
      <c r="C8" t="s">
        <v>11</v>
      </c>
      <c r="D8" t="s">
        <v>16</v>
      </c>
      <c r="E8" t="s">
        <v>12</v>
      </c>
      <c r="F8" t="s">
        <v>13</v>
      </c>
      <c r="G8" t="s">
        <v>14</v>
      </c>
      <c r="H8" t="s">
        <v>15</v>
      </c>
      <c r="I8" t="s">
        <v>20</v>
      </c>
    </row>
    <row r="9" spans="1:11" x14ac:dyDescent="0.25">
      <c r="B9">
        <v>0</v>
      </c>
      <c r="C9">
        <f>B9*PI()/180</f>
        <v>0</v>
      </c>
      <c r="D9">
        <f>SIN(C9)</f>
        <v>0</v>
      </c>
      <c r="E9">
        <f>$E$2+D9*$D$2</f>
        <v>0.05</v>
      </c>
      <c r="F9">
        <f>$E$3</f>
        <v>0.04</v>
      </c>
      <c r="G9">
        <f>$E$4</f>
        <v>-0.06</v>
      </c>
      <c r="H9">
        <f>$E$5+($D$5*D9)</f>
        <v>-5.0000000000000001E-3</v>
      </c>
      <c r="I9">
        <f>IF(H9&lt;0,H9,0)</f>
        <v>-5.0000000000000001E-3</v>
      </c>
    </row>
    <row r="10" spans="1:11" x14ac:dyDescent="0.25">
      <c r="B10">
        <v>5</v>
      </c>
      <c r="C10">
        <f t="shared" ref="C10:C21" si="0">B10*PI()/180</f>
        <v>8.7266462599716474E-2</v>
      </c>
      <c r="D10">
        <f t="shared" ref="D10:D21" si="1">SIN(C10)</f>
        <v>8.7155742747658166E-2</v>
      </c>
      <c r="E10">
        <f t="shared" ref="E10:E21" si="2">$E$2+D10*$D$2</f>
        <v>7.3532050541867705E-2</v>
      </c>
      <c r="F10">
        <f t="shared" ref="F10:F21" si="3">$E$3</f>
        <v>0.04</v>
      </c>
      <c r="G10">
        <f t="shared" ref="G10:G21" si="4">$E$4</f>
        <v>-0.06</v>
      </c>
      <c r="H10">
        <f t="shared" ref="H10:H21" si="5">$E$5+($D$5*D10)</f>
        <v>5.1651232785977809E-2</v>
      </c>
      <c r="I10">
        <f t="shared" ref="I10:I21" si="6">IF(H10&lt;0,H10,0)</f>
        <v>0</v>
      </c>
    </row>
    <row r="11" spans="1:11" x14ac:dyDescent="0.25">
      <c r="B11">
        <v>10</v>
      </c>
      <c r="C11">
        <f t="shared" si="0"/>
        <v>0.17453292519943295</v>
      </c>
      <c r="D11">
        <f t="shared" si="1"/>
        <v>0.17364817766693033</v>
      </c>
      <c r="E11">
        <f t="shared" si="2"/>
        <v>9.6885007970071185E-2</v>
      </c>
      <c r="F11">
        <f t="shared" si="3"/>
        <v>0.04</v>
      </c>
      <c r="G11">
        <f t="shared" si="4"/>
        <v>-0.06</v>
      </c>
      <c r="H11">
        <f t="shared" si="5"/>
        <v>0.10787131548350472</v>
      </c>
      <c r="I11">
        <f t="shared" si="6"/>
        <v>0</v>
      </c>
    </row>
    <row r="12" spans="1:11" x14ac:dyDescent="0.25">
      <c r="B12">
        <v>15</v>
      </c>
      <c r="C12">
        <f t="shared" si="0"/>
        <v>0.26179938779914941</v>
      </c>
      <c r="D12">
        <f t="shared" si="1"/>
        <v>0.25881904510252074</v>
      </c>
      <c r="E12">
        <f t="shared" si="2"/>
        <v>0.1198811421776806</v>
      </c>
      <c r="F12">
        <f t="shared" si="3"/>
        <v>0.04</v>
      </c>
      <c r="G12">
        <f t="shared" si="4"/>
        <v>-0.06</v>
      </c>
      <c r="H12">
        <f t="shared" si="5"/>
        <v>0.16323237931663848</v>
      </c>
      <c r="I12">
        <f t="shared" si="6"/>
        <v>0</v>
      </c>
    </row>
    <row r="13" spans="1:11" x14ac:dyDescent="0.25">
      <c r="B13">
        <v>20</v>
      </c>
      <c r="C13">
        <f t="shared" si="0"/>
        <v>0.3490658503988659</v>
      </c>
      <c r="D13">
        <f t="shared" si="1"/>
        <v>0.34202014332566871</v>
      </c>
      <c r="E13">
        <f t="shared" si="2"/>
        <v>0.14234543869793057</v>
      </c>
      <c r="F13">
        <f t="shared" si="3"/>
        <v>0.04</v>
      </c>
      <c r="G13">
        <f t="shared" si="4"/>
        <v>-0.06</v>
      </c>
      <c r="H13">
        <f t="shared" si="5"/>
        <v>0.21731309316168468</v>
      </c>
      <c r="I13">
        <f t="shared" si="6"/>
        <v>0</v>
      </c>
    </row>
    <row r="14" spans="1:11" x14ac:dyDescent="0.25">
      <c r="B14">
        <v>25</v>
      </c>
      <c r="C14">
        <f t="shared" si="0"/>
        <v>0.43633231299858238</v>
      </c>
      <c r="D14">
        <f t="shared" si="1"/>
        <v>0.42261826174069944</v>
      </c>
      <c r="E14">
        <f t="shared" si="2"/>
        <v>0.16410693066998885</v>
      </c>
      <c r="F14">
        <f t="shared" si="3"/>
        <v>0.04</v>
      </c>
      <c r="G14">
        <f t="shared" si="4"/>
        <v>-0.06</v>
      </c>
      <c r="H14">
        <f t="shared" si="5"/>
        <v>0.26970187013145464</v>
      </c>
      <c r="I14">
        <f t="shared" si="6"/>
        <v>0</v>
      </c>
    </row>
    <row r="15" spans="1:11" x14ac:dyDescent="0.25">
      <c r="B15">
        <v>30</v>
      </c>
      <c r="C15">
        <f t="shared" si="0"/>
        <v>0.52359877559829882</v>
      </c>
      <c r="D15">
        <f t="shared" si="1"/>
        <v>0.49999999999999994</v>
      </c>
      <c r="E15">
        <f t="shared" si="2"/>
        <v>0.185</v>
      </c>
      <c r="F15">
        <f t="shared" si="3"/>
        <v>0.04</v>
      </c>
      <c r="G15">
        <f t="shared" si="4"/>
        <v>-0.06</v>
      </c>
      <c r="H15">
        <f t="shared" si="5"/>
        <v>0.31999999999999995</v>
      </c>
      <c r="I15">
        <f t="shared" si="6"/>
        <v>0</v>
      </c>
    </row>
    <row r="16" spans="1:11" x14ac:dyDescent="0.25">
      <c r="B16">
        <v>35</v>
      </c>
      <c r="C16">
        <f t="shared" si="0"/>
        <v>0.6108652381980153</v>
      </c>
      <c r="D16">
        <f t="shared" si="1"/>
        <v>0.57357643635104605</v>
      </c>
      <c r="E16">
        <f t="shared" si="2"/>
        <v>0.20486563781478245</v>
      </c>
      <c r="F16">
        <f t="shared" si="3"/>
        <v>0.04</v>
      </c>
      <c r="G16">
        <f t="shared" si="4"/>
        <v>-0.06</v>
      </c>
      <c r="H16">
        <f t="shared" si="5"/>
        <v>0.36782468362817994</v>
      </c>
      <c r="I16">
        <f t="shared" si="6"/>
        <v>0</v>
      </c>
    </row>
    <row r="17" spans="2:9" x14ac:dyDescent="0.25">
      <c r="B17">
        <v>40</v>
      </c>
      <c r="C17">
        <f t="shared" si="0"/>
        <v>0.69813170079773179</v>
      </c>
      <c r="D17">
        <f t="shared" si="1"/>
        <v>0.64278760968653925</v>
      </c>
      <c r="E17">
        <f t="shared" si="2"/>
        <v>0.22355265461536561</v>
      </c>
      <c r="F17">
        <f t="shared" si="3"/>
        <v>0.04</v>
      </c>
      <c r="G17">
        <f t="shared" si="4"/>
        <v>-0.06</v>
      </c>
      <c r="H17">
        <f t="shared" si="5"/>
        <v>0.41281194629625051</v>
      </c>
      <c r="I17">
        <f t="shared" si="6"/>
        <v>0</v>
      </c>
    </row>
    <row r="18" spans="2:9" x14ac:dyDescent="0.25">
      <c r="B18">
        <v>45</v>
      </c>
      <c r="C18">
        <f t="shared" si="0"/>
        <v>0.78539816339744828</v>
      </c>
      <c r="D18">
        <f t="shared" si="1"/>
        <v>0.70710678118654746</v>
      </c>
      <c r="E18">
        <f t="shared" si="2"/>
        <v>0.24091883092036781</v>
      </c>
      <c r="F18">
        <f t="shared" si="3"/>
        <v>0.04</v>
      </c>
      <c r="G18">
        <f t="shared" si="4"/>
        <v>-0.06</v>
      </c>
      <c r="H18">
        <f t="shared" si="5"/>
        <v>0.45461940777125587</v>
      </c>
      <c r="I18">
        <f t="shared" si="6"/>
        <v>0</v>
      </c>
    </row>
    <row r="19" spans="2:9" x14ac:dyDescent="0.25">
      <c r="B19">
        <v>50</v>
      </c>
      <c r="C19">
        <f t="shared" si="0"/>
        <v>0.87266462599716477</v>
      </c>
      <c r="D19">
        <f t="shared" si="1"/>
        <v>0.76604444311897801</v>
      </c>
      <c r="E19">
        <f t="shared" si="2"/>
        <v>0.25683199964212405</v>
      </c>
      <c r="F19">
        <f t="shared" si="3"/>
        <v>0.04</v>
      </c>
      <c r="G19">
        <f t="shared" si="4"/>
        <v>-0.06</v>
      </c>
      <c r="H19">
        <f t="shared" si="5"/>
        <v>0.4929288880273357</v>
      </c>
      <c r="I19">
        <f t="shared" si="6"/>
        <v>0</v>
      </c>
    </row>
    <row r="20" spans="2:9" x14ac:dyDescent="0.25">
      <c r="B20">
        <v>55</v>
      </c>
      <c r="C20">
        <f t="shared" si="0"/>
        <v>0.95993108859688125</v>
      </c>
      <c r="D20">
        <f t="shared" si="1"/>
        <v>0.8191520442889918</v>
      </c>
      <c r="E20">
        <f t="shared" si="2"/>
        <v>0.27117105195802782</v>
      </c>
      <c r="F20">
        <f t="shared" si="3"/>
        <v>0.04</v>
      </c>
      <c r="G20">
        <f t="shared" si="4"/>
        <v>-0.06</v>
      </c>
      <c r="H20">
        <f t="shared" si="5"/>
        <v>0.52744882878784471</v>
      </c>
      <c r="I20">
        <f t="shared" si="6"/>
        <v>0</v>
      </c>
    </row>
    <row r="21" spans="2:9" x14ac:dyDescent="0.25">
      <c r="B21">
        <v>60</v>
      </c>
      <c r="C21">
        <f t="shared" si="0"/>
        <v>1.0471975511965976</v>
      </c>
      <c r="D21">
        <f t="shared" si="1"/>
        <v>0.8660254037844386</v>
      </c>
      <c r="E21">
        <f t="shared" si="2"/>
        <v>0.28382685902179844</v>
      </c>
      <c r="F21">
        <f t="shared" si="3"/>
        <v>0.04</v>
      </c>
      <c r="G21">
        <f t="shared" si="4"/>
        <v>-0.06</v>
      </c>
      <c r="H21">
        <f t="shared" si="5"/>
        <v>0.55791651245988505</v>
      </c>
      <c r="I21">
        <f t="shared" si="6"/>
        <v>0</v>
      </c>
    </row>
    <row r="25" spans="2:9" ht="90" x14ac:dyDescent="0.25">
      <c r="C25" s="2" t="s">
        <v>19</v>
      </c>
      <c r="D25" s="2" t="s">
        <v>21</v>
      </c>
      <c r="E25" t="s">
        <v>22</v>
      </c>
    </row>
    <row r="26" spans="2:9" x14ac:dyDescent="0.25">
      <c r="B26">
        <v>0</v>
      </c>
      <c r="C26">
        <f>($F$2*E9+$F$3*F9+$F$5*H9)/(G9*(1))</f>
        <v>41.666666666666671</v>
      </c>
      <c r="D26">
        <f>(C26*G9+$F$3*F9+$F$5*I9)*(-1)</f>
        <v>27.5</v>
      </c>
    </row>
    <row r="27" spans="2:9" x14ac:dyDescent="0.25">
      <c r="B27">
        <v>5</v>
      </c>
      <c r="C27">
        <f>($F$2*E10+$F$3*F10+$F$5*H10)/(G10*(-1))</f>
        <v>323.66115501726711</v>
      </c>
      <c r="D27">
        <f t="shared" ref="D27:D38" si="7">(C27*G10+$F$3*F10+$F$5*I10)*(-1)</f>
        <v>43.419669301036024</v>
      </c>
    </row>
    <row r="28" spans="2:9" x14ac:dyDescent="0.25">
      <c r="B28">
        <v>10</v>
      </c>
      <c r="C28">
        <f t="shared" ref="C28:C38" si="8">($F$2*E11+$F$3*F11+$F$5*H11)/(G11*(-1))</f>
        <v>686.20861138721625</v>
      </c>
      <c r="D28">
        <f t="shared" si="7"/>
        <v>65.172516683232971</v>
      </c>
    </row>
    <row r="29" spans="2:9" x14ac:dyDescent="0.25">
      <c r="B29">
        <v>15</v>
      </c>
      <c r="C29">
        <f t="shared" si="8"/>
        <v>1043.216497388066</v>
      </c>
      <c r="D29">
        <f t="shared" si="7"/>
        <v>86.592989843283959</v>
      </c>
    </row>
    <row r="30" spans="2:9" x14ac:dyDescent="0.25">
      <c r="B30">
        <v>20</v>
      </c>
      <c r="C30">
        <f t="shared" si="8"/>
        <v>1391.967767440095</v>
      </c>
      <c r="D30">
        <f t="shared" si="7"/>
        <v>107.51806604640569</v>
      </c>
    </row>
    <row r="31" spans="2:9" x14ac:dyDescent="0.25">
      <c r="B31">
        <v>25</v>
      </c>
      <c r="C31">
        <f t="shared" si="8"/>
        <v>1729.808213796432</v>
      </c>
      <c r="D31">
        <f t="shared" si="7"/>
        <v>127.78849282778592</v>
      </c>
    </row>
    <row r="32" spans="2:9" x14ac:dyDescent="0.25">
      <c r="B32">
        <v>30</v>
      </c>
      <c r="C32">
        <f t="shared" si="8"/>
        <v>2054.166666666667</v>
      </c>
      <c r="D32">
        <f t="shared" si="7"/>
        <v>147.25</v>
      </c>
    </row>
    <row r="33" spans="2:4" x14ac:dyDescent="0.25">
      <c r="B33">
        <v>35</v>
      </c>
      <c r="C33">
        <f t="shared" si="8"/>
        <v>2362.5745623714683</v>
      </c>
      <c r="D33">
        <f t="shared" si="7"/>
        <v>165.7544737422881</v>
      </c>
    </row>
    <row r="34" spans="2:4" x14ac:dyDescent="0.25">
      <c r="B34">
        <v>40</v>
      </c>
      <c r="C34">
        <f t="shared" si="8"/>
        <v>2652.6847306027435</v>
      </c>
      <c r="D34">
        <f t="shared" si="7"/>
        <v>183.16108383616461</v>
      </c>
    </row>
    <row r="35" spans="2:4" x14ac:dyDescent="0.25">
      <c r="B35">
        <v>45</v>
      </c>
      <c r="C35">
        <f t="shared" si="8"/>
        <v>2922.2892578069445</v>
      </c>
      <c r="D35">
        <f t="shared" si="7"/>
        <v>199.33735546841666</v>
      </c>
    </row>
    <row r="36" spans="2:4" x14ac:dyDescent="0.25">
      <c r="B36">
        <v>50</v>
      </c>
      <c r="C36">
        <f t="shared" si="8"/>
        <v>3169.336290740383</v>
      </c>
      <c r="D36">
        <f t="shared" si="7"/>
        <v>214.16017744442297</v>
      </c>
    </row>
    <row r="37" spans="2:4" x14ac:dyDescent="0.25">
      <c r="B37">
        <v>55</v>
      </c>
      <c r="C37">
        <f t="shared" si="8"/>
        <v>3391.9456523113577</v>
      </c>
      <c r="D37">
        <f t="shared" si="7"/>
        <v>227.51673913868146</v>
      </c>
    </row>
    <row r="38" spans="2:4" x14ac:dyDescent="0.25">
      <c r="B38">
        <v>60</v>
      </c>
      <c r="C38">
        <f t="shared" si="8"/>
        <v>3588.4231508631051</v>
      </c>
      <c r="D38">
        <f t="shared" si="7"/>
        <v>239.30538905178631</v>
      </c>
    </row>
  </sheetData>
  <mergeCells count="1">
    <mergeCell ref="E7:H7"/>
  </mergeCells>
  <pageMargins left="0.7" right="0.7" top="0.75" bottom="0.75" header="0.3" footer="0.3"/>
  <drawing r:id="rId1"/>
  <extLst>
    <ext xmlns:x14="http://schemas.microsoft.com/office/spreadsheetml/2009/9/main" uri="{05C60535-1F16-4fd2-B633-F4F36F0B64E0}">
      <x14:sparklineGroups xmlns:xm="http://schemas.microsoft.com/office/excel/2006/main">
        <x14:sparklineGroup displayEmptyCellsAs="gap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Sheet1!C26:C26</xm:f>
              <xm:sqref>B26</xm:sqref>
            </x14:sparkline>
            <x14:sparkline>
              <xm:f>Sheet1!C27:C27</xm:f>
              <xm:sqref>B27</xm:sqref>
            </x14:sparkline>
            <x14:sparkline>
              <xm:f>Sheet1!C28:C28</xm:f>
              <xm:sqref>B28</xm:sqref>
            </x14:sparkline>
            <x14:sparkline>
              <xm:f>Sheet1!C29:C29</xm:f>
              <xm:sqref>B29</xm:sqref>
            </x14:sparkline>
            <x14:sparkline>
              <xm:f>Sheet1!C30:C30</xm:f>
              <xm:sqref>B30</xm:sqref>
            </x14:sparkline>
            <x14:sparkline>
              <xm:f>Sheet1!C31:C31</xm:f>
              <xm:sqref>B31</xm:sqref>
            </x14:sparkline>
            <x14:sparkline>
              <xm:f>Sheet1!C32:C32</xm:f>
              <xm:sqref>B32</xm:sqref>
            </x14:sparkline>
            <x14:sparkline>
              <xm:f>Sheet1!C33:C33</xm:f>
              <xm:sqref>B33</xm:sqref>
            </x14:sparkline>
            <x14:sparkline>
              <xm:f>Sheet1!C34:C34</xm:f>
              <xm:sqref>B34</xm:sqref>
            </x14:sparkline>
            <x14:sparkline>
              <xm:f>Sheet1!C35:C35</xm:f>
              <xm:sqref>B35</xm:sqref>
            </x14:sparkline>
            <x14:sparkline>
              <xm:f>Sheet1!C36:C36</xm:f>
              <xm:sqref>B36</xm:sqref>
            </x14:sparkline>
            <x14:sparkline>
              <xm:f>Sheet1!C37:C37</xm:f>
              <xm:sqref>B37</xm:sqref>
            </x14:sparkline>
            <x14:sparkline>
              <xm:f>Sheet1!C38:C38</xm:f>
              <xm:sqref>B38</xm:sqref>
            </x14:sparkline>
          </x14:sparklines>
        </x14:sparklineGroup>
      </x14:sparklineGroup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ETH Zuerich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Villars  Fabienne</dc:creator>
  <cp:lastModifiedBy>Villars  Fabienne</cp:lastModifiedBy>
  <dcterms:created xsi:type="dcterms:W3CDTF">2013-10-29T08:45:40Z</dcterms:created>
  <dcterms:modified xsi:type="dcterms:W3CDTF">2013-10-29T09:29:00Z</dcterms:modified>
</cp:coreProperties>
</file>