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Y:\TC Team\02_Lehrveranstaltungen\Banking\HS18\03 eSkript\Inhalt\Kreditgeschäft\"/>
    </mc:Choice>
  </mc:AlternateContent>
  <bookViews>
    <workbookView xWindow="0" yWindow="0" windowWidth="28800" windowHeight="11700" tabRatio="500"/>
  </bookViews>
  <sheets>
    <sheet name="Einleitung &amp; Vorgehensweise" sheetId="10" r:id="rId1"/>
    <sheet name="Aufgabe 1" sheetId="12" r:id="rId2"/>
    <sheet name="Lösung Aufgabe 1" sheetId="15" r:id="rId3"/>
    <sheet name="Notizblatt" sheetId="13" r:id="rId4"/>
  </sheets>
  <definedNames>
    <definedName name="Darlehen" localSheetId="2">#REF!</definedName>
    <definedName name="Darlehen">#REF!</definedName>
    <definedName name="kreditportfolio" localSheetId="2">#REF!</definedName>
    <definedName name="kreditportfolio">#REF!</definedName>
    <definedName name="Mittelwert__Portfolio" localSheetId="2">#REF!</definedName>
    <definedName name="Mittelwert__Portfolio">#REF!</definedName>
    <definedName name="mw" localSheetId="2">#REF!</definedName>
    <definedName name="mw">#REF!</definedName>
    <definedName name="stabw" localSheetId="2">#REF!</definedName>
    <definedName name="stabw">#REF!</definedName>
    <definedName name="Standardabweichung__Portfolio" localSheetId="2">#REF!</definedName>
    <definedName name="Standardabweichung__Portfolio">#REF!</definedName>
    <definedName name="stdev" localSheetId="2">#REF!</definedName>
    <definedName name="stdev">#REF!</definedName>
    <definedName name="zvalues" localSheetId="2">#REF!</definedName>
    <definedName name="zvalues">#REF!</definedName>
    <definedName name="zvalues2" localSheetId="2">#REF!</definedName>
    <definedName name="zvalues2">#REF!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07" i="12" l="1"/>
  <c r="J107" i="15"/>
  <c r="B6" i="13"/>
  <c r="AQ2" i="13"/>
  <c r="AQ4" i="13"/>
  <c r="G108" i="12"/>
  <c r="G109" i="12"/>
  <c r="G110" i="12"/>
  <c r="G111" i="12"/>
  <c r="G112" i="12"/>
  <c r="G113" i="12"/>
  <c r="G114" i="12"/>
  <c r="I114" i="12"/>
  <c r="G115" i="12"/>
  <c r="G116" i="12"/>
  <c r="I116" i="12"/>
  <c r="G117" i="12"/>
  <c r="G118" i="12"/>
  <c r="H104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F120" i="12"/>
  <c r="E121" i="12"/>
  <c r="E122" i="12"/>
  <c r="E123" i="12"/>
  <c r="E124" i="12"/>
  <c r="E125" i="12"/>
  <c r="E126" i="12"/>
  <c r="E127" i="12"/>
  <c r="E128" i="12"/>
  <c r="E129" i="12"/>
  <c r="E130" i="12"/>
  <c r="E107" i="12"/>
  <c r="F130" i="12"/>
  <c r="AS2" i="13"/>
  <c r="AS4" i="13"/>
  <c r="AT2" i="13"/>
  <c r="AT4" i="13"/>
  <c r="AU2" i="13"/>
  <c r="AU4" i="13"/>
  <c r="AV2" i="13"/>
  <c r="AV4" i="13"/>
  <c r="AW2" i="13"/>
  <c r="AW4" i="13"/>
  <c r="AX2" i="13"/>
  <c r="AX4" i="13"/>
  <c r="AY2" i="13"/>
  <c r="AY4" i="13"/>
  <c r="AZ2" i="13"/>
  <c r="AZ4" i="13"/>
  <c r="BA2" i="13"/>
  <c r="BA4" i="13"/>
  <c r="BB2" i="13"/>
  <c r="BB4" i="13"/>
  <c r="BC2" i="13"/>
  <c r="BC4" i="13"/>
  <c r="BD2" i="13"/>
  <c r="BD4" i="13"/>
  <c r="BE2" i="13"/>
  <c r="BE4" i="13"/>
  <c r="BF2" i="13"/>
  <c r="BF4" i="13"/>
  <c r="BG2" i="13"/>
  <c r="BG4" i="13"/>
  <c r="BH2" i="13"/>
  <c r="BH4" i="13"/>
  <c r="BI2" i="13"/>
  <c r="BI4" i="13"/>
  <c r="BJ2" i="13"/>
  <c r="BJ4" i="13"/>
  <c r="BK2" i="13"/>
  <c r="BK4" i="13"/>
  <c r="BL2" i="13"/>
  <c r="BL4" i="13"/>
  <c r="BM2" i="13"/>
  <c r="BM4" i="13"/>
  <c r="BN2" i="13"/>
  <c r="BN4" i="13"/>
  <c r="BO2" i="13"/>
  <c r="BO4" i="13"/>
  <c r="BP2" i="13"/>
  <c r="BP4" i="13"/>
  <c r="BQ2" i="13"/>
  <c r="BQ4" i="13"/>
  <c r="BR2" i="13"/>
  <c r="BR4" i="13"/>
  <c r="BS2" i="13"/>
  <c r="BS4" i="13"/>
  <c r="BT2" i="13"/>
  <c r="BT4" i="13"/>
  <c r="BU2" i="13"/>
  <c r="BU4" i="13"/>
  <c r="BV2" i="13"/>
  <c r="BV4" i="13"/>
  <c r="BW2" i="13"/>
  <c r="BW4" i="13"/>
  <c r="BX2" i="13"/>
  <c r="BX4" i="13"/>
  <c r="BY2" i="13"/>
  <c r="BY4" i="13"/>
  <c r="BZ2" i="13"/>
  <c r="BZ4" i="13"/>
  <c r="CA2" i="13"/>
  <c r="CA4" i="13"/>
  <c r="CB2" i="13"/>
  <c r="CB4" i="13"/>
  <c r="CC2" i="13"/>
  <c r="CC4" i="13"/>
  <c r="CD2" i="13"/>
  <c r="CD4" i="13"/>
  <c r="CE2" i="13"/>
  <c r="CE4" i="13"/>
  <c r="CF2" i="13"/>
  <c r="CF4" i="13"/>
  <c r="CG2" i="13"/>
  <c r="CG4" i="13"/>
  <c r="CH2" i="13"/>
  <c r="CH4" i="13"/>
  <c r="CI2" i="13"/>
  <c r="CI4" i="13"/>
  <c r="CJ2" i="13"/>
  <c r="CJ4" i="13"/>
  <c r="CK2" i="13"/>
  <c r="CK4" i="13"/>
  <c r="CL2" i="13"/>
  <c r="CL4" i="13"/>
  <c r="CM2" i="13"/>
  <c r="CM4" i="13"/>
  <c r="CN2" i="13"/>
  <c r="CN4" i="13"/>
  <c r="CO2" i="13"/>
  <c r="CO4" i="13"/>
  <c r="CP2" i="13"/>
  <c r="CP4" i="13"/>
  <c r="CQ2" i="13"/>
  <c r="CQ4" i="13"/>
  <c r="CR2" i="13"/>
  <c r="CR4" i="13"/>
  <c r="CS2" i="13"/>
  <c r="CS4" i="13"/>
  <c r="CT2" i="13"/>
  <c r="CT4" i="13"/>
  <c r="CU2" i="13"/>
  <c r="CU4" i="13"/>
  <c r="CV2" i="13"/>
  <c r="CV4" i="13"/>
  <c r="CW2" i="13"/>
  <c r="CW4" i="13"/>
  <c r="CX2" i="13"/>
  <c r="CX4" i="13"/>
  <c r="H2" i="13"/>
  <c r="H4" i="13"/>
  <c r="I2" i="13"/>
  <c r="I4" i="13"/>
  <c r="J2" i="13"/>
  <c r="J4" i="13"/>
  <c r="K2" i="13"/>
  <c r="K4" i="13"/>
  <c r="L2" i="13"/>
  <c r="L4" i="13"/>
  <c r="M2" i="13"/>
  <c r="M4" i="13"/>
  <c r="N2" i="13"/>
  <c r="N4" i="13"/>
  <c r="O2" i="13"/>
  <c r="O4" i="13"/>
  <c r="P2" i="13"/>
  <c r="P4" i="13"/>
  <c r="Q2" i="13"/>
  <c r="Q4" i="13"/>
  <c r="R2" i="13"/>
  <c r="R4" i="13"/>
  <c r="S2" i="13"/>
  <c r="S4" i="13"/>
  <c r="T2" i="13"/>
  <c r="T4" i="13"/>
  <c r="U2" i="13"/>
  <c r="U4" i="13"/>
  <c r="V2" i="13"/>
  <c r="V4" i="13"/>
  <c r="W2" i="13"/>
  <c r="W4" i="13"/>
  <c r="X2" i="13"/>
  <c r="X4" i="13"/>
  <c r="Y2" i="13"/>
  <c r="Y4" i="13"/>
  <c r="Z2" i="13"/>
  <c r="Z4" i="13"/>
  <c r="AA2" i="13"/>
  <c r="AA4" i="13"/>
  <c r="AB2" i="13"/>
  <c r="AB4" i="13"/>
  <c r="AC2" i="13"/>
  <c r="AC4" i="13"/>
  <c r="AD2" i="13"/>
  <c r="AD4" i="13"/>
  <c r="AE2" i="13"/>
  <c r="AE4" i="13"/>
  <c r="AF2" i="13"/>
  <c r="AF4" i="13"/>
  <c r="AG2" i="13"/>
  <c r="AG4" i="13"/>
  <c r="AH2" i="13"/>
  <c r="AH4" i="13"/>
  <c r="AI2" i="13"/>
  <c r="AI4" i="13"/>
  <c r="AJ2" i="13"/>
  <c r="AJ4" i="13"/>
  <c r="AK2" i="13"/>
  <c r="AK4" i="13"/>
  <c r="AL2" i="13"/>
  <c r="AL4" i="13"/>
  <c r="AM2" i="13"/>
  <c r="AM4" i="13"/>
  <c r="AN2" i="13"/>
  <c r="AN4" i="13"/>
  <c r="AO2" i="13"/>
  <c r="AO4" i="13"/>
  <c r="AP2" i="13"/>
  <c r="AP4" i="13"/>
  <c r="AR2" i="13"/>
  <c r="AR4" i="13"/>
  <c r="C2" i="13"/>
  <c r="C4" i="13"/>
  <c r="D2" i="13"/>
  <c r="D4" i="13"/>
  <c r="E2" i="13"/>
  <c r="E4" i="13"/>
  <c r="F2" i="13"/>
  <c r="F4" i="13"/>
  <c r="G2" i="13"/>
  <c r="G4" i="13"/>
  <c r="B2" i="13"/>
  <c r="B3" i="13"/>
  <c r="B5" i="13"/>
  <c r="C3" i="13"/>
  <c r="D3" i="13"/>
  <c r="E3" i="13"/>
  <c r="F3" i="13"/>
  <c r="G3" i="13"/>
  <c r="H3" i="13"/>
  <c r="H5" i="13"/>
  <c r="B4" i="13"/>
  <c r="C6" i="13"/>
  <c r="J108" i="12"/>
  <c r="J108" i="15"/>
  <c r="F107" i="12"/>
  <c r="I107" i="12"/>
  <c r="I65" i="12"/>
  <c r="I64" i="12"/>
  <c r="I63" i="12"/>
  <c r="I62" i="12"/>
  <c r="E69" i="12"/>
  <c r="F69" i="12"/>
  <c r="E5" i="13"/>
  <c r="F6" i="13"/>
  <c r="J111" i="12"/>
  <c r="J11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G130" i="15"/>
  <c r="G129" i="15"/>
  <c r="I129" i="15"/>
  <c r="G128" i="15"/>
  <c r="G127" i="15"/>
  <c r="G126" i="15"/>
  <c r="G125" i="15"/>
  <c r="G124" i="15"/>
  <c r="G123" i="15"/>
  <c r="G122" i="15"/>
  <c r="G121" i="15"/>
  <c r="I121" i="15"/>
  <c r="G120" i="15"/>
  <c r="G119" i="15"/>
  <c r="I119" i="15"/>
  <c r="G118" i="15"/>
  <c r="H104" i="15"/>
  <c r="G117" i="15"/>
  <c r="G116" i="15"/>
  <c r="G115" i="15"/>
  <c r="G114" i="15"/>
  <c r="G113" i="15"/>
  <c r="G112" i="15"/>
  <c r="G111" i="15"/>
  <c r="G110" i="15"/>
  <c r="G109" i="15"/>
  <c r="G108" i="15"/>
  <c r="G107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E92" i="15"/>
  <c r="E91" i="15"/>
  <c r="F91" i="15"/>
  <c r="E90" i="15"/>
  <c r="E89" i="15"/>
  <c r="F89" i="15"/>
  <c r="E88" i="15"/>
  <c r="E87" i="15"/>
  <c r="F87" i="15"/>
  <c r="E86" i="15"/>
  <c r="E85" i="15"/>
  <c r="F85" i="15"/>
  <c r="E84" i="15"/>
  <c r="E83" i="15"/>
  <c r="F83" i="15"/>
  <c r="E82" i="15"/>
  <c r="E81" i="15"/>
  <c r="F81" i="15"/>
  <c r="E80" i="15"/>
  <c r="E79" i="15"/>
  <c r="F79" i="15"/>
  <c r="E78" i="15"/>
  <c r="E77" i="15"/>
  <c r="F77" i="15"/>
  <c r="E76" i="15"/>
  <c r="E75" i="15"/>
  <c r="F75" i="15"/>
  <c r="E74" i="15"/>
  <c r="E73" i="15"/>
  <c r="F73" i="15"/>
  <c r="E72" i="15"/>
  <c r="E71" i="15"/>
  <c r="F71" i="15"/>
  <c r="E70" i="15"/>
  <c r="E69" i="15"/>
  <c r="F69" i="15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69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F5" i="13"/>
  <c r="G6" i="13"/>
  <c r="J112" i="12"/>
  <c r="J112" i="15"/>
  <c r="H130" i="15"/>
  <c r="F130" i="15"/>
  <c r="H129" i="15"/>
  <c r="F129" i="15"/>
  <c r="H128" i="15"/>
  <c r="F128" i="15"/>
  <c r="H127" i="15"/>
  <c r="F127" i="15"/>
  <c r="H126" i="15"/>
  <c r="F126" i="15"/>
  <c r="H125" i="15"/>
  <c r="F125" i="15"/>
  <c r="H124" i="15"/>
  <c r="F124" i="15"/>
  <c r="H123" i="15"/>
  <c r="F123" i="15"/>
  <c r="H122" i="15"/>
  <c r="F122" i="15"/>
  <c r="H121" i="15"/>
  <c r="F121" i="15"/>
  <c r="H120" i="15"/>
  <c r="F120" i="15"/>
  <c r="H119" i="15"/>
  <c r="F119" i="15"/>
  <c r="H118" i="15"/>
  <c r="F118" i="15"/>
  <c r="H117" i="15"/>
  <c r="F117" i="15"/>
  <c r="H116" i="15"/>
  <c r="F116" i="15"/>
  <c r="H115" i="15"/>
  <c r="F115" i="15"/>
  <c r="H114" i="15"/>
  <c r="F114" i="15"/>
  <c r="H113" i="15"/>
  <c r="F113" i="15"/>
  <c r="H112" i="15"/>
  <c r="F112" i="15"/>
  <c r="H111" i="15"/>
  <c r="F111" i="15"/>
  <c r="H110" i="15"/>
  <c r="F110" i="15"/>
  <c r="H109" i="15"/>
  <c r="F109" i="15"/>
  <c r="H108" i="15"/>
  <c r="F108" i="15"/>
  <c r="H107" i="15"/>
  <c r="F107" i="15"/>
  <c r="H92" i="15"/>
  <c r="F92" i="15"/>
  <c r="H91" i="15"/>
  <c r="H90" i="15"/>
  <c r="F90" i="15"/>
  <c r="H89" i="15"/>
  <c r="H88" i="15"/>
  <c r="F88" i="15"/>
  <c r="H87" i="15"/>
  <c r="H86" i="15"/>
  <c r="F86" i="15"/>
  <c r="H85" i="15"/>
  <c r="H84" i="15"/>
  <c r="F84" i="15"/>
  <c r="H83" i="15"/>
  <c r="H82" i="15"/>
  <c r="F82" i="15"/>
  <c r="H81" i="15"/>
  <c r="H80" i="15"/>
  <c r="F80" i="15"/>
  <c r="H79" i="15"/>
  <c r="H78" i="15"/>
  <c r="F78" i="15"/>
  <c r="H77" i="15"/>
  <c r="H76" i="15"/>
  <c r="F76" i="15"/>
  <c r="H75" i="15"/>
  <c r="H74" i="15"/>
  <c r="F74" i="15"/>
  <c r="H73" i="15"/>
  <c r="H72" i="15"/>
  <c r="F72" i="15"/>
  <c r="H71" i="15"/>
  <c r="H70" i="15"/>
  <c r="F70" i="15"/>
  <c r="H69" i="15"/>
  <c r="G5" i="13"/>
  <c r="H6" i="13"/>
  <c r="J113" i="12"/>
  <c r="J113" i="15"/>
  <c r="I108" i="15"/>
  <c r="I107" i="15"/>
  <c r="H69" i="12"/>
  <c r="F70" i="12"/>
  <c r="H70" i="12"/>
  <c r="F71" i="12"/>
  <c r="H71" i="12"/>
  <c r="F72" i="12"/>
  <c r="H72" i="12"/>
  <c r="F73" i="12"/>
  <c r="H73" i="12"/>
  <c r="F74" i="12"/>
  <c r="H74" i="12"/>
  <c r="F75" i="12"/>
  <c r="H75" i="12"/>
  <c r="F76" i="12"/>
  <c r="H76" i="12"/>
  <c r="F77" i="12"/>
  <c r="H77" i="12"/>
  <c r="F78" i="12"/>
  <c r="H78" i="12"/>
  <c r="F79" i="12"/>
  <c r="H79" i="12"/>
  <c r="F80" i="12"/>
  <c r="H80" i="12"/>
  <c r="F81" i="12"/>
  <c r="H81" i="12"/>
  <c r="F82" i="12"/>
  <c r="H82" i="12"/>
  <c r="F83" i="12"/>
  <c r="H83" i="12"/>
  <c r="F84" i="12"/>
  <c r="H84" i="12"/>
  <c r="F85" i="12"/>
  <c r="H85" i="12"/>
  <c r="F86" i="12"/>
  <c r="H86" i="12"/>
  <c r="F87" i="12"/>
  <c r="H87" i="12"/>
  <c r="F88" i="12"/>
  <c r="H88" i="12"/>
  <c r="F89" i="12"/>
  <c r="H89" i="12"/>
  <c r="F90" i="12"/>
  <c r="H90" i="12"/>
  <c r="F91" i="12"/>
  <c r="H91" i="12"/>
  <c r="F92" i="12"/>
  <c r="H92" i="12"/>
  <c r="I3" i="13"/>
  <c r="J3" i="13"/>
  <c r="J5" i="13"/>
  <c r="I6" i="13"/>
  <c r="J114" i="12"/>
  <c r="J114" i="15"/>
  <c r="I109" i="15"/>
  <c r="I5" i="13"/>
  <c r="J6" i="13"/>
  <c r="J115" i="12"/>
  <c r="J115" i="15"/>
  <c r="I110" i="15"/>
  <c r="K3" i="13"/>
  <c r="L3" i="13"/>
  <c r="L5" i="13"/>
  <c r="K6" i="13"/>
  <c r="J116" i="12"/>
  <c r="J116" i="15"/>
  <c r="I111" i="15"/>
  <c r="K5" i="13"/>
  <c r="L6" i="13"/>
  <c r="J117" i="12"/>
  <c r="J117" i="15"/>
  <c r="I112" i="15"/>
  <c r="M3" i="13"/>
  <c r="N3" i="13"/>
  <c r="N5" i="13"/>
  <c r="M6" i="13"/>
  <c r="J118" i="12"/>
  <c r="J118" i="15"/>
  <c r="I113" i="15"/>
  <c r="M5" i="13"/>
  <c r="N6" i="13"/>
  <c r="J119" i="12"/>
  <c r="J119" i="15"/>
  <c r="I114" i="15"/>
  <c r="F122" i="12"/>
  <c r="H130" i="12"/>
  <c r="H129" i="12"/>
  <c r="F129" i="12"/>
  <c r="H128" i="12"/>
  <c r="F128" i="12"/>
  <c r="H127" i="12"/>
  <c r="F127" i="12"/>
  <c r="H126" i="12"/>
  <c r="F126" i="12"/>
  <c r="H125" i="12"/>
  <c r="F125" i="12"/>
  <c r="H124" i="12"/>
  <c r="F124" i="12"/>
  <c r="H123" i="12"/>
  <c r="F123" i="12"/>
  <c r="H122" i="12"/>
  <c r="H121" i="12"/>
  <c r="F121" i="12"/>
  <c r="H120" i="12"/>
  <c r="H119" i="12"/>
  <c r="F119" i="12"/>
  <c r="H118" i="12"/>
  <c r="F118" i="12"/>
  <c r="H117" i="12"/>
  <c r="F117" i="12"/>
  <c r="H116" i="12"/>
  <c r="F116" i="12"/>
  <c r="H115" i="12"/>
  <c r="F115" i="12"/>
  <c r="H114" i="12"/>
  <c r="F114" i="12"/>
  <c r="H113" i="12"/>
  <c r="F113" i="12"/>
  <c r="H112" i="12"/>
  <c r="F112" i="12"/>
  <c r="H111" i="12"/>
  <c r="F111" i="12"/>
  <c r="H110" i="12"/>
  <c r="F110" i="12"/>
  <c r="H109" i="12"/>
  <c r="F109" i="12"/>
  <c r="H108" i="12"/>
  <c r="F108" i="12"/>
  <c r="H107" i="12"/>
  <c r="O3" i="13"/>
  <c r="O6" i="13"/>
  <c r="J120" i="12"/>
  <c r="J120" i="15"/>
  <c r="I115" i="15"/>
  <c r="I116" i="15"/>
  <c r="I108" i="12"/>
  <c r="I109" i="12"/>
  <c r="I117" i="15"/>
  <c r="I118" i="15"/>
  <c r="I110" i="12"/>
  <c r="I111" i="12"/>
  <c r="I120" i="15"/>
  <c r="I112" i="12"/>
  <c r="J104" i="15"/>
  <c r="I113" i="12"/>
  <c r="I122" i="15"/>
  <c r="I123" i="15"/>
  <c r="I115" i="12"/>
  <c r="I124" i="15"/>
  <c r="I125" i="15"/>
  <c r="I117" i="12"/>
  <c r="I126" i="15"/>
  <c r="I118" i="12"/>
  <c r="I127" i="15"/>
  <c r="I119" i="12"/>
  <c r="I128" i="15"/>
  <c r="I120" i="12"/>
  <c r="I130" i="15"/>
  <c r="I121" i="12"/>
  <c r="I122" i="12"/>
  <c r="I123" i="12"/>
  <c r="I124" i="12"/>
  <c r="I125" i="12"/>
  <c r="I126" i="12"/>
  <c r="I127" i="12"/>
  <c r="I128" i="12"/>
  <c r="I129" i="12"/>
  <c r="I130" i="12"/>
  <c r="P3" i="13"/>
  <c r="O5" i="13"/>
  <c r="P6" i="13"/>
  <c r="J121" i="12"/>
  <c r="J121" i="15"/>
  <c r="D5" i="13"/>
  <c r="E6" i="13"/>
  <c r="J110" i="12"/>
  <c r="J110" i="15"/>
  <c r="C5" i="13"/>
  <c r="D6" i="13"/>
  <c r="J109" i="12"/>
  <c r="J109" i="15"/>
  <c r="J104" i="12"/>
  <c r="P5" i="13"/>
  <c r="Q6" i="13"/>
  <c r="J122" i="12"/>
  <c r="J122" i="15"/>
  <c r="Q3" i="13"/>
  <c r="R3" i="13"/>
  <c r="Q5" i="13"/>
  <c r="R6" i="13"/>
  <c r="J123" i="12"/>
  <c r="J123" i="15"/>
  <c r="S3" i="13"/>
  <c r="R5" i="13"/>
  <c r="S6" i="13"/>
  <c r="J124" i="12"/>
  <c r="J124" i="15"/>
  <c r="T3" i="13"/>
  <c r="S5" i="13"/>
  <c r="T6" i="13"/>
  <c r="J125" i="12"/>
  <c r="J125" i="15"/>
  <c r="U3" i="13"/>
  <c r="T5" i="13"/>
  <c r="U6" i="13"/>
  <c r="J126" i="12"/>
  <c r="J126" i="15"/>
  <c r="U5" i="13"/>
  <c r="V6" i="13"/>
  <c r="J127" i="12"/>
  <c r="J127" i="15"/>
  <c r="V3" i="13"/>
  <c r="V5" i="13"/>
  <c r="W6" i="13"/>
  <c r="J128" i="12"/>
  <c r="J128" i="15"/>
  <c r="W3" i="13"/>
  <c r="W5" i="13"/>
  <c r="X6" i="13"/>
  <c r="J129" i="12"/>
  <c r="J129" i="15"/>
  <c r="X3" i="13"/>
  <c r="X5" i="13"/>
  <c r="Y6" i="13"/>
  <c r="J130" i="12"/>
  <c r="J130" i="15"/>
  <c r="Y3" i="13"/>
  <c r="Z3" i="13"/>
  <c r="Y5" i="13"/>
  <c r="Z6" i="13"/>
  <c r="Z5" i="13"/>
  <c r="AA6" i="13"/>
  <c r="AA3" i="13"/>
  <c r="AA5" i="13"/>
  <c r="AB6" i="13"/>
  <c r="AB3" i="13"/>
  <c r="AC3" i="13"/>
  <c r="AB5" i="13"/>
  <c r="AC6" i="13"/>
  <c r="AD3" i="13"/>
  <c r="AC5" i="13"/>
  <c r="AD6" i="13"/>
  <c r="AE3" i="13"/>
  <c r="AD5" i="13"/>
  <c r="AE6" i="13"/>
  <c r="AF3" i="13"/>
  <c r="AE5" i="13"/>
  <c r="AF6" i="13"/>
  <c r="AG3" i="13"/>
  <c r="AF5" i="13"/>
  <c r="AG6" i="13"/>
  <c r="AH3" i="13"/>
  <c r="AG5" i="13"/>
  <c r="AH6" i="13"/>
  <c r="AI3" i="13"/>
  <c r="AH5" i="13"/>
  <c r="AI6" i="13"/>
  <c r="AJ3" i="13"/>
  <c r="AI5" i="13"/>
  <c r="AJ6" i="13"/>
  <c r="AK3" i="13"/>
  <c r="AJ5" i="13"/>
  <c r="AK6" i="13"/>
  <c r="AK5" i="13"/>
  <c r="AL6" i="13"/>
  <c r="AL3" i="13"/>
  <c r="AM3" i="13"/>
  <c r="AL5" i="13"/>
  <c r="AM6" i="13"/>
  <c r="AM5" i="13"/>
  <c r="AN6" i="13"/>
  <c r="AN3" i="13"/>
  <c r="AO3" i="13"/>
  <c r="AN5" i="13"/>
  <c r="AO6" i="13"/>
  <c r="AO5" i="13"/>
  <c r="AP6" i="13"/>
  <c r="AP3" i="13"/>
  <c r="AP5" i="13"/>
  <c r="AQ6" i="13"/>
  <c r="AQ3" i="13"/>
  <c r="AQ5" i="13"/>
  <c r="AR6" i="13"/>
  <c r="AR3" i="13"/>
  <c r="AS3" i="13"/>
  <c r="AR5" i="13"/>
  <c r="AS6" i="13"/>
  <c r="AS5" i="13"/>
  <c r="AT6" i="13"/>
  <c r="AT3" i="13"/>
  <c r="AU3" i="13"/>
  <c r="AT5" i="13"/>
  <c r="AU6" i="13"/>
  <c r="AU5" i="13"/>
  <c r="AV6" i="13"/>
  <c r="AV3" i="13"/>
  <c r="AV5" i="13"/>
  <c r="AW6" i="13"/>
  <c r="AW3" i="13"/>
  <c r="AX3" i="13"/>
  <c r="AW5" i="13"/>
  <c r="AX6" i="13"/>
  <c r="AY3" i="13"/>
  <c r="AX5" i="13"/>
  <c r="AY6" i="13"/>
  <c r="AY5" i="13"/>
  <c r="AZ6" i="13"/>
  <c r="AZ3" i="13"/>
  <c r="BA3" i="13"/>
  <c r="AZ5" i="13"/>
  <c r="BA6" i="13"/>
  <c r="BA5" i="13"/>
  <c r="BB6" i="13"/>
  <c r="BB3" i="13"/>
  <c r="BC3" i="13"/>
  <c r="BB5" i="13"/>
  <c r="BC6" i="13"/>
  <c r="BC5" i="13"/>
  <c r="BD6" i="13"/>
  <c r="BD3" i="13"/>
  <c r="BE3" i="13"/>
  <c r="BD5" i="13"/>
  <c r="BE6" i="13"/>
  <c r="BE5" i="13"/>
  <c r="BF6" i="13"/>
  <c r="BF3" i="13"/>
  <c r="BG3" i="13"/>
  <c r="BF5" i="13"/>
  <c r="BG6" i="13"/>
  <c r="BG5" i="13"/>
  <c r="BH6" i="13"/>
  <c r="BH3" i="13"/>
  <c r="BI3" i="13"/>
  <c r="BH5" i="13"/>
  <c r="BI6" i="13"/>
  <c r="BI5" i="13"/>
  <c r="BJ6" i="13"/>
  <c r="BJ3" i="13"/>
  <c r="BJ5" i="13"/>
  <c r="BK6" i="13"/>
  <c r="BK3" i="13"/>
  <c r="BK5" i="13"/>
  <c r="BL6" i="13"/>
  <c r="BL3" i="13"/>
  <c r="BM3" i="13"/>
  <c r="BL5" i="13"/>
  <c r="BM6" i="13"/>
  <c r="BM5" i="13"/>
  <c r="BN6" i="13"/>
  <c r="BN3" i="13"/>
  <c r="BO3" i="13"/>
  <c r="BN5" i="13"/>
  <c r="BO6" i="13"/>
  <c r="BO5" i="13"/>
  <c r="BP6" i="13"/>
  <c r="BP3" i="13"/>
  <c r="BP5" i="13"/>
  <c r="BQ6" i="13"/>
  <c r="BQ3" i="13"/>
  <c r="BQ5" i="13"/>
  <c r="BR6" i="13"/>
  <c r="BR3" i="13"/>
  <c r="BR5" i="13"/>
  <c r="BS6" i="13"/>
  <c r="BS3" i="13"/>
  <c r="BS5" i="13"/>
  <c r="BT6" i="13"/>
  <c r="BT3" i="13"/>
  <c r="BT5" i="13"/>
  <c r="BU6" i="13"/>
  <c r="BU3" i="13"/>
  <c r="BU5" i="13"/>
  <c r="BV6" i="13"/>
  <c r="BV3" i="13"/>
  <c r="BV5" i="13"/>
  <c r="BW6" i="13"/>
  <c r="BW3" i="13"/>
  <c r="BX3" i="13"/>
  <c r="BW5" i="13"/>
  <c r="BX6" i="13"/>
  <c r="BY3" i="13"/>
  <c r="BX5" i="13"/>
  <c r="BY6" i="13"/>
  <c r="BY5" i="13"/>
  <c r="BZ6" i="13"/>
  <c r="BZ3" i="13"/>
  <c r="BZ5" i="13"/>
  <c r="CA6" i="13"/>
  <c r="CA3" i="13"/>
  <c r="CA5" i="13"/>
  <c r="CB6" i="13"/>
  <c r="CB3" i="13"/>
  <c r="CC3" i="13"/>
  <c r="CB5" i="13"/>
  <c r="CC6" i="13"/>
  <c r="CC5" i="13"/>
  <c r="CD6" i="13"/>
  <c r="CD3" i="13"/>
  <c r="CE3" i="13"/>
  <c r="CD5" i="13"/>
  <c r="CE6" i="13"/>
  <c r="CF3" i="13"/>
  <c r="CE5" i="13"/>
  <c r="CF6" i="13"/>
  <c r="CG3" i="13"/>
  <c r="CF5" i="13"/>
  <c r="CG6" i="13"/>
  <c r="CG5" i="13"/>
  <c r="CH6" i="13"/>
  <c r="CH3" i="13"/>
  <c r="CH5" i="13"/>
  <c r="CI6" i="13"/>
  <c r="CI3" i="13"/>
  <c r="CI5" i="13"/>
  <c r="CJ6" i="13"/>
  <c r="CJ3" i="13"/>
  <c r="CJ5" i="13"/>
  <c r="CK6" i="13"/>
  <c r="CK3" i="13"/>
  <c r="CK5" i="13"/>
  <c r="CL6" i="13"/>
  <c r="CL3" i="13"/>
  <c r="CL5" i="13"/>
  <c r="CM6" i="13"/>
  <c r="CM3" i="13"/>
  <c r="CM5" i="13"/>
  <c r="CN6" i="13"/>
  <c r="CN3" i="13"/>
  <c r="CO3" i="13"/>
  <c r="CN5" i="13"/>
  <c r="CO6" i="13"/>
  <c r="CO5" i="13"/>
  <c r="CP6" i="13"/>
  <c r="CP3" i="13"/>
  <c r="CQ3" i="13"/>
  <c r="CP5" i="13"/>
  <c r="CQ6" i="13"/>
  <c r="CR3" i="13"/>
  <c r="CQ5" i="13"/>
  <c r="CR6" i="13"/>
  <c r="CR5" i="13"/>
  <c r="CS6" i="13"/>
  <c r="CS3" i="13"/>
  <c r="CS5" i="13"/>
  <c r="CT6" i="13"/>
  <c r="CT3" i="13"/>
  <c r="CT5" i="13"/>
  <c r="CU6" i="13"/>
  <c r="CU3" i="13"/>
  <c r="CV3" i="13"/>
  <c r="CU5" i="13"/>
  <c r="CV6" i="13"/>
  <c r="CV5" i="13"/>
  <c r="CW6" i="13"/>
  <c r="CW3" i="13"/>
  <c r="CW5" i="13"/>
  <c r="CX6" i="13"/>
  <c r="CX3" i="13"/>
  <c r="CX5" i="13"/>
</calcChain>
</file>

<file path=xl/sharedStrings.xml><?xml version="1.0" encoding="utf-8"?>
<sst xmlns="http://schemas.openxmlformats.org/spreadsheetml/2006/main" count="89" uniqueCount="38">
  <si>
    <t>Hinweise:</t>
  </si>
  <si>
    <t>Aufgabe:</t>
  </si>
  <si>
    <t>Lernziel:</t>
  </si>
  <si>
    <t>Ausfälle</t>
  </si>
  <si>
    <t>WS</t>
  </si>
  <si>
    <t>Gew. Ausfall</t>
  </si>
  <si>
    <t>Kumul. WS</t>
  </si>
  <si>
    <t>VaR</t>
  </si>
  <si>
    <t>Kompl.</t>
  </si>
  <si>
    <t>CVaR</t>
  </si>
  <si>
    <t>Konfidenzniveau:</t>
  </si>
  <si>
    <t>VaR:</t>
  </si>
  <si>
    <t>CVaR:</t>
  </si>
  <si>
    <t xml:space="preserve">Nach dem Bearbeiten dieser Übung solltest du die Risikogrössen VaR und CVaR interpretieren können. </t>
  </si>
  <si>
    <t>Aufgabe 1a:</t>
  </si>
  <si>
    <t xml:space="preserve">    Geschätzter Value at Risk:</t>
  </si>
  <si>
    <t xml:space="preserve">   Geschätzter Conditional Value at Risk:</t>
  </si>
  <si>
    <t xml:space="preserve">Deine Schätzung kannst du anhand der nächsten Teilaufgabe beurteilen. </t>
  </si>
  <si>
    <t>Aufgabe 1b:</t>
  </si>
  <si>
    <t>Aufgabe 1:        Risikogrössen</t>
  </si>
  <si>
    <t xml:space="preserve">   Geschätzter VaR:</t>
  </si>
  <si>
    <t>Aufgabe 1c:</t>
  </si>
  <si>
    <t>Beantworte die untenstehenden Theoriefragen.</t>
  </si>
  <si>
    <t>Wieso sinkt der VaR bei kleinerem Konfidenzintervall?</t>
  </si>
  <si>
    <t>Welches Konfidenzniveau macht deiner Meinung nach Sinn?</t>
  </si>
  <si>
    <t>Aufgabe 1d:</t>
  </si>
  <si>
    <r>
      <t>Bitte beachte, dass diese Übung aus insgesamt</t>
    </r>
    <r>
      <rPr>
        <b/>
        <sz val="12"/>
        <color theme="1"/>
        <rFont val="Calibri"/>
        <family val="2"/>
        <scheme val="minor"/>
      </rPr>
      <t xml:space="preserve"> 3 Blättern</t>
    </r>
    <r>
      <rPr>
        <sz val="12"/>
        <color theme="1"/>
        <rFont val="Calibri"/>
        <family val="2"/>
        <scheme val="minor"/>
      </rPr>
      <t xml:space="preserve"> besteht, welche du durch Anklicken im Register (unten an der Seite) einzeln öffnen kannst. </t>
    </r>
  </si>
  <si>
    <t>Die Aufgabenstellungen findest du jeweils direkt bei den Aufgaben auf dem nächsten Blatt.</t>
  </si>
  <si>
    <t>In der Praxis wird üblicherweise mit dem 99% KI gerechtnet, da dieses eine hinreichend grosse Sicherheit bietet. Teilweise wird auch mit dem 99.9% KI gerechnet.</t>
  </si>
  <si>
    <r>
      <t xml:space="preserve">In dieser Teilaufgabe kannst du den Effekt unterschiedlicher Signifikanzniveaus auf den </t>
    </r>
    <r>
      <rPr>
        <b/>
        <i/>
        <sz val="12"/>
        <color theme="1"/>
        <rFont val="Calibri"/>
        <family val="2"/>
        <scheme val="minor"/>
      </rPr>
      <t xml:space="preserve">CVaR </t>
    </r>
    <r>
      <rPr>
        <i/>
        <sz val="12"/>
        <color theme="1"/>
        <rFont val="Calibri"/>
        <family val="2"/>
        <scheme val="minor"/>
      </rPr>
      <t>ergründen. Überlege dir zunächst anhand der untenstehenden Tabelle, wie sich der VaR verändert bei einem Signifikanzniveau von 70%, 90%, 95% und 99%. Wähle dann aus dem orangen Feld Konfidenzniveau mittels Dropdown-Liste die entsprechenden Niveaus. So wird die Lösung angezeigt. Betrachte auch die Veränderungen des VaR in der Grafik.</t>
    </r>
  </si>
  <si>
    <t>Welche der beiden untenstehenden Verteilungen von Ausfallwahrscheinlichkeiten weist den grösseren VaR bei einem Konfidenzniveau von 99% auf?</t>
  </si>
  <si>
    <t>Die Verteilung A weist den höheren VaR bei einem Konfidenzniveau von 99% auf. Im Berech 16-21 der Verteilung A summieren sich die Ausfallwahrscheinlichkeiten der Kredite auf über 1%. In der Verteilung B erreicht die Summe der Ausfallwahrscheinlichkeiten bereits früher 99%. Deshalb ist der VaR bei Verteilung A höher.</t>
  </si>
  <si>
    <t>In der untenstehenden Grafik sind die binomialverteilten Wahrscheinlichkeiten mit n=100 und p=10% abgebildet. Schätze den Value at Risk (VaR) und den Conditional Value at Risk (CVaR) bei einem Konfidenzniveau von 90% (auf ganze Zahlen abrunden). Trage dazu deine Schätzung in das orange Feld ein.</t>
  </si>
  <si>
    <t>Kum. WS</t>
  </si>
  <si>
    <r>
      <t xml:space="preserve">In dieser Teilaufgabe kannst du den Effekt unterschiedlicher Signifikanzniveaus auf den </t>
    </r>
    <r>
      <rPr>
        <b/>
        <i/>
        <sz val="12"/>
        <color theme="1"/>
        <rFont val="Calibri"/>
        <family val="2"/>
        <scheme val="minor"/>
      </rPr>
      <t>VaR</t>
    </r>
    <r>
      <rPr>
        <i/>
        <sz val="12"/>
        <color theme="1"/>
        <rFont val="Calibri"/>
        <family val="2"/>
        <scheme val="minor"/>
      </rPr>
      <t xml:space="preserve"> beurteilen. Überlege dir anhand der untenstehenden Tabelle, wie sich der VaR verändert bei einem Signifikanzniveau von 70%, 95% und 99%. Schreibe deine Lösung in die orangen Zellen. Beachte, dass du den VaR nicht interpolieren musst (auf ganze Zahlen abrunden). Betrachte auch die Veränderungen des VaR in der Grafik.</t>
    </r>
  </si>
  <si>
    <t>Wird das Konfidenzintervall verkleinert, dann darf ein gewisser Verlust mit tieferer Wahrscheinlichkeit nicht überschritten werden. Dadurch muss der VaR bei sonst gleichbleibenden Parameter tiefer sein.</t>
  </si>
  <si>
    <r>
      <rPr>
        <b/>
        <sz val="16"/>
        <color theme="1"/>
        <rFont val="Calibri"/>
        <family val="2"/>
        <scheme val="minor"/>
      </rPr>
      <t>Institut für Banking &amp; Finance</t>
    </r>
    <r>
      <rPr>
        <b/>
        <sz val="12"/>
        <color theme="1"/>
        <rFont val="Calibri"/>
        <family val="2"/>
        <scheme val="minor"/>
      </rPr>
      <t xml:space="preserve">
</t>
    </r>
    <r>
      <rPr>
        <sz val="10"/>
        <color theme="1"/>
        <rFont val="Calibri"/>
        <family val="2"/>
        <scheme val="minor"/>
      </rPr>
      <t xml:space="preserve">Banking
</t>
    </r>
    <r>
      <rPr>
        <i/>
        <sz val="10"/>
        <color theme="1"/>
        <rFont val="Calibri"/>
        <family val="2"/>
        <scheme val="minor"/>
      </rPr>
      <t>Kreditgeschäft</t>
    </r>
  </si>
  <si>
    <t xml:space="preserve">Risikogrössen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</si>
</sst>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-* #,##0.00\ [$€-1]_-;\-* #,##0.00\ [$€-1]_-;_-* &quot;-&quot;??\ [$€-1]_-"/>
    <numFmt numFmtId="165" formatCode="0.0000"/>
  </numFmts>
  <fonts count="2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6"/>
      <name val="Arial"/>
      <family val="2"/>
    </font>
    <font>
      <sz val="11"/>
      <color theme="1"/>
      <name val="Calibri"/>
      <family val="2"/>
    </font>
    <font>
      <i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1650B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4">
    <xf numFmtId="0" fontId="0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0" fontId="17" fillId="0" borderId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" fillId="0" borderId="0"/>
    <xf numFmtId="9" fontId="19" fillId="0" borderId="0" applyFont="0" applyFill="0" applyBorder="0" applyAlignment="0" applyProtection="0"/>
  </cellStyleXfs>
  <cellXfs count="101">
    <xf numFmtId="0" fontId="0" fillId="0" borderId="0" xfId="0"/>
    <xf numFmtId="0" fontId="0" fillId="0" borderId="0" xfId="0" applyBorder="1"/>
    <xf numFmtId="0" fontId="10" fillId="2" borderId="0" xfId="0" applyFont="1" applyFill="1" applyBorder="1" applyAlignment="1" applyProtection="1">
      <alignment horizontal="left" wrapText="1"/>
      <protection hidden="1"/>
    </xf>
    <xf numFmtId="0" fontId="0" fillId="2" borderId="0" xfId="0" applyFill="1" applyBorder="1"/>
    <xf numFmtId="0" fontId="0" fillId="0" borderId="0" xfId="0" applyBorder="1" applyProtection="1"/>
    <xf numFmtId="0" fontId="0" fillId="2" borderId="0" xfId="0" applyFill="1" applyBorder="1" applyProtection="1"/>
    <xf numFmtId="0" fontId="6" fillId="0" borderId="0" xfId="0" applyFont="1" applyBorder="1" applyProtection="1"/>
    <xf numFmtId="0" fontId="11" fillId="0" borderId="0" xfId="0" applyFont="1" applyProtection="1"/>
    <xf numFmtId="0" fontId="0" fillId="0" borderId="0" xfId="0" applyFill="1" applyBorder="1" applyAlignment="1" applyProtection="1">
      <alignment vertical="top"/>
    </xf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4" fillId="0" borderId="0" xfId="232"/>
    <xf numFmtId="0" fontId="3" fillId="0" borderId="0" xfId="232" applyFont="1"/>
    <xf numFmtId="0" fontId="0" fillId="0" borderId="0" xfId="0" applyBorder="1" applyAlignment="1" applyProtection="1">
      <alignment horizontal="left" vertical="top" wrapText="1"/>
    </xf>
    <xf numFmtId="9" fontId="0" fillId="0" borderId="0" xfId="233" applyFont="1"/>
    <xf numFmtId="10" fontId="0" fillId="0" borderId="0" xfId="233" applyNumberFormat="1" applyFont="1" applyBorder="1"/>
    <xf numFmtId="0" fontId="0" fillId="0" borderId="0" xfId="0" applyFill="1" applyBorder="1"/>
    <xf numFmtId="10" fontId="0" fillId="0" borderId="0" xfId="0" applyNumberFormat="1" applyBorder="1"/>
    <xf numFmtId="0" fontId="15" fillId="0" borderId="0" xfId="232" applyFont="1" applyAlignment="1">
      <alignment horizontal="left"/>
    </xf>
    <xf numFmtId="0" fontId="2" fillId="0" borderId="0" xfId="232" applyFont="1" applyAlignment="1">
      <alignment horizontal="left"/>
    </xf>
    <xf numFmtId="2" fontId="18" fillId="0" borderId="0" xfId="0" applyNumberFormat="1" applyFont="1" applyBorder="1"/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4" borderId="0" xfId="0" applyFill="1" applyBorder="1"/>
    <xf numFmtId="10" fontId="0" fillId="0" borderId="0" xfId="233" applyNumberFormat="1" applyFont="1" applyFill="1" applyBorder="1"/>
    <xf numFmtId="2" fontId="0" fillId="0" borderId="0" xfId="0" applyNumberFormat="1" applyFill="1" applyBorder="1" applyAlignment="1">
      <alignment horizontal="right"/>
    </xf>
    <xf numFmtId="0" fontId="0" fillId="0" borderId="0" xfId="0" applyNumberFormat="1" applyFill="1" applyBorder="1" applyAlignment="1">
      <alignment horizontal="left"/>
    </xf>
    <xf numFmtId="0" fontId="6" fillId="0" borderId="0" xfId="0" applyFont="1"/>
    <xf numFmtId="9" fontId="0" fillId="3" borderId="9" xfId="233" applyFont="1" applyFill="1" applyBorder="1" applyAlignment="1">
      <alignment horizontal="left"/>
    </xf>
    <xf numFmtId="0" fontId="0" fillId="0" borderId="9" xfId="0" applyNumberFormat="1" applyFill="1" applyBorder="1" applyAlignment="1">
      <alignment horizontal="left"/>
    </xf>
    <xf numFmtId="2" fontId="0" fillId="0" borderId="9" xfId="0" applyNumberFormat="1" applyBorder="1" applyAlignment="1">
      <alignment horizontal="left"/>
    </xf>
    <xf numFmtId="0" fontId="6" fillId="0" borderId="0" xfId="0" applyFont="1" applyBorder="1"/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right"/>
    </xf>
    <xf numFmtId="0" fontId="18" fillId="0" borderId="2" xfId="0" applyFont="1" applyBorder="1" applyAlignment="1">
      <alignment horizontal="right" wrapText="1"/>
    </xf>
    <xf numFmtId="0" fontId="0" fillId="0" borderId="2" xfId="0" applyFill="1" applyBorder="1" applyAlignment="1">
      <alignment horizontal="right" wrapText="1"/>
    </xf>
    <xf numFmtId="0" fontId="0" fillId="0" borderId="2" xfId="0" applyFill="1" applyBorder="1" applyAlignment="1">
      <alignment horizontal="right"/>
    </xf>
    <xf numFmtId="0" fontId="0" fillId="4" borderId="3" xfId="0" applyFill="1" applyBorder="1" applyAlignment="1">
      <alignment horizontal="right"/>
    </xf>
    <xf numFmtId="0" fontId="0" fillId="0" borderId="4" xfId="0" applyBorder="1"/>
    <xf numFmtId="0" fontId="0" fillId="0" borderId="6" xfId="0" applyBorder="1"/>
    <xf numFmtId="10" fontId="0" fillId="0" borderId="7" xfId="233" applyNumberFormat="1" applyFont="1" applyBorder="1"/>
    <xf numFmtId="2" fontId="18" fillId="0" borderId="7" xfId="0" applyNumberFormat="1" applyFont="1" applyBorder="1"/>
    <xf numFmtId="0" fontId="0" fillId="4" borderId="2" xfId="0" applyFill="1" applyBorder="1" applyAlignment="1">
      <alignment horizontal="right"/>
    </xf>
    <xf numFmtId="0" fontId="0" fillId="4" borderId="7" xfId="0" applyFill="1" applyBorder="1"/>
    <xf numFmtId="0" fontId="0" fillId="3" borderId="3" xfId="0" applyFill="1" applyBorder="1" applyAlignment="1">
      <alignment horizontal="right"/>
    </xf>
    <xf numFmtId="0" fontId="12" fillId="0" borderId="0" xfId="0" applyFont="1" applyBorder="1" applyAlignment="1">
      <alignment vertical="top" wrapText="1"/>
    </xf>
    <xf numFmtId="0" fontId="0" fillId="3" borderId="9" xfId="0" applyFill="1" applyBorder="1"/>
    <xf numFmtId="0" fontId="15" fillId="0" borderId="0" xfId="232" applyFont="1"/>
    <xf numFmtId="0" fontId="15" fillId="0" borderId="0" xfId="232" applyFont="1" applyFill="1"/>
    <xf numFmtId="0" fontId="4" fillId="0" borderId="0" xfId="232" applyFill="1"/>
    <xf numFmtId="0" fontId="12" fillId="0" borderId="0" xfId="0" applyFont="1" applyBorder="1" applyAlignment="1">
      <alignment vertical="top"/>
    </xf>
    <xf numFmtId="0" fontId="0" fillId="4" borderId="5" xfId="0" applyFill="1" applyBorder="1"/>
    <xf numFmtId="0" fontId="0" fillId="4" borderId="8" xfId="0" applyFill="1" applyBorder="1"/>
    <xf numFmtId="9" fontId="0" fillId="0" borderId="0" xfId="0" applyNumberFormat="1" applyFont="1" applyBorder="1" applyAlignment="1">
      <alignment vertical="top"/>
    </xf>
    <xf numFmtId="9" fontId="0" fillId="0" borderId="0" xfId="232" applyNumberFormat="1" applyFont="1"/>
    <xf numFmtId="0" fontId="0" fillId="0" borderId="0" xfId="0" applyFont="1" applyBorder="1" applyAlignment="1">
      <alignment horizontal="center" vertical="top"/>
    </xf>
    <xf numFmtId="0" fontId="15" fillId="0" borderId="0" xfId="232" applyFont="1" applyBorder="1" applyAlignment="1">
      <alignment horizontal="left"/>
    </xf>
    <xf numFmtId="9" fontId="0" fillId="2" borderId="0" xfId="233" applyFont="1" applyFill="1" applyBorder="1" applyAlignment="1">
      <alignment horizontal="left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horizontal="left" vertical="top" wrapText="1"/>
    </xf>
    <xf numFmtId="0" fontId="15" fillId="0" borderId="0" xfId="232" applyFont="1" applyAlignment="1">
      <alignment horizontal="right"/>
    </xf>
    <xf numFmtId="0" fontId="6" fillId="0" borderId="0" xfId="0" applyFont="1" applyBorder="1" applyAlignment="1">
      <alignment horizontal="right"/>
    </xf>
    <xf numFmtId="0" fontId="6" fillId="0" borderId="5" xfId="0" applyFont="1" applyBorder="1" applyAlignment="1">
      <alignment horizontal="right"/>
    </xf>
    <xf numFmtId="0" fontId="1" fillId="0" borderId="7" xfId="0" applyFont="1" applyBorder="1"/>
    <xf numFmtId="10" fontId="1" fillId="0" borderId="0" xfId="233" applyNumberFormat="1" applyFont="1" applyBorder="1"/>
    <xf numFmtId="0" fontId="6" fillId="0" borderId="8" xfId="0" applyFont="1" applyBorder="1" applyAlignment="1">
      <alignment horizontal="right"/>
    </xf>
    <xf numFmtId="165" fontId="0" fillId="3" borderId="5" xfId="0" applyNumberFormat="1" applyFill="1" applyBorder="1" applyAlignment="1">
      <alignment horizontal="right"/>
    </xf>
    <xf numFmtId="2" fontId="0" fillId="0" borderId="0" xfId="0" applyNumberFormat="1"/>
    <xf numFmtId="10" fontId="0" fillId="0" borderId="0" xfId="0" applyNumberFormat="1"/>
    <xf numFmtId="165" fontId="0" fillId="0" borderId="0" xfId="0" applyNumberFormat="1"/>
    <xf numFmtId="165" fontId="0" fillId="3" borderId="8" xfId="0" applyNumberFormat="1" applyFill="1" applyBorder="1" applyAlignment="1">
      <alignment horizontal="right"/>
    </xf>
    <xf numFmtId="165" fontId="0" fillId="0" borderId="9" xfId="0" applyNumberFormat="1" applyBorder="1" applyAlignment="1">
      <alignment horizontal="left"/>
    </xf>
    <xf numFmtId="0" fontId="0" fillId="0" borderId="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1" fillId="0" borderId="7" xfId="0" applyFont="1" applyBorder="1" applyAlignment="1">
      <alignment horizontal="center"/>
    </xf>
    <xf numFmtId="10" fontId="1" fillId="0" borderId="0" xfId="233" applyNumberFormat="1" applyFont="1" applyBorder="1" applyAlignment="1">
      <alignment horizontal="center"/>
    </xf>
    <xf numFmtId="0" fontId="6" fillId="0" borderId="3" xfId="0" applyFont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10" fillId="5" borderId="0" xfId="0" applyFont="1" applyFill="1" applyBorder="1" applyAlignment="1" applyProtection="1">
      <alignment horizontal="left" wrapText="1"/>
      <protection hidden="1"/>
    </xf>
    <xf numFmtId="0" fontId="0" fillId="5" borderId="0" xfId="0" applyFill="1" applyBorder="1" applyProtection="1"/>
    <xf numFmtId="0" fontId="0" fillId="5" borderId="0" xfId="0" applyFill="1" applyBorder="1"/>
    <xf numFmtId="0" fontId="6" fillId="5" borderId="0" xfId="0" applyFont="1" applyFill="1" applyBorder="1" applyAlignment="1">
      <alignment horizontal="left"/>
    </xf>
    <xf numFmtId="0" fontId="10" fillId="5" borderId="0" xfId="0" applyFont="1" applyFill="1" applyBorder="1" applyAlignment="1" applyProtection="1">
      <alignment horizontal="left" wrapText="1"/>
      <protection hidden="1"/>
    </xf>
    <xf numFmtId="0" fontId="0" fillId="0" borderId="0" xfId="0" applyBorder="1" applyAlignment="1" applyProtection="1">
      <alignment horizontal="left" vertical="top" wrapText="1"/>
    </xf>
    <xf numFmtId="0" fontId="6" fillId="0" borderId="0" xfId="0" applyFont="1" applyBorder="1" applyAlignment="1">
      <alignment horizontal="right" vertical="center" wrapText="1"/>
    </xf>
    <xf numFmtId="0" fontId="0" fillId="0" borderId="0" xfId="0" applyFill="1" applyBorder="1" applyAlignment="1" applyProtection="1">
      <alignment horizontal="left" vertical="top" wrapText="1"/>
    </xf>
    <xf numFmtId="0" fontId="10" fillId="5" borderId="0" xfId="0" applyFont="1" applyFill="1" applyBorder="1" applyAlignment="1" applyProtection="1">
      <alignment horizontal="center" wrapText="1"/>
      <protection hidden="1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/>
    </xf>
  </cellXfs>
  <cellStyles count="234">
    <cellStyle name="Comma 2" xfId="167"/>
    <cellStyle name="Comma 3" xfId="168"/>
    <cellStyle name="Comma 4" xfId="169"/>
    <cellStyle name="Euro" xfId="170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Normal" xfId="0" builtinId="0"/>
    <cellStyle name="Normal 2" xfId="171"/>
    <cellStyle name="Normal 3" xfId="172"/>
    <cellStyle name="Normal 4" xfId="232"/>
    <cellStyle name="Percent" xfId="233" builtinId="5"/>
    <cellStyle name="Percent 2" xfId="173"/>
    <cellStyle name="Percent 3" xfId="174"/>
    <cellStyle name="Percent 4" xfId="175"/>
  </cellStyles>
  <dxfs count="4">
    <dxf>
      <font>
        <color rgb="FF006600"/>
      </font>
      <fill>
        <patternFill>
          <fgColor auto="1"/>
          <bgColor rgb="FFCCFFCC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6600"/>
      </font>
      <fill>
        <patternFill>
          <fgColor auto="1"/>
          <bgColor rgb="FFCCFFCC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Medium4"/>
  <colors>
    <mruColors>
      <color rgb="FF41650B"/>
      <color rgb="FF006600"/>
      <color rgb="FFCCFFCC"/>
      <color rgb="FF006100"/>
      <color rgb="FFC6EF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/>
              <a:t>Verteilung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'Aufgabe 1'!$E$68</c:f>
              <c:strCache>
                <c:ptCount val="1"/>
                <c:pt idx="0">
                  <c:v>WS</c:v>
                </c:pt>
              </c:strCache>
            </c:strRef>
          </c:tx>
          <c:xVal>
            <c:numRef>
              <c:f>'Aufgabe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'Aufgabe 1'!$E$69:$E$92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2.9512665430652773E-4</c:v>
                </c:pt>
                <c:pt idx="2">
                  <c:v>1.6231965986859046E-3</c:v>
                </c:pt>
                <c:pt idx="3">
                  <c:v>5.8916024693043889E-3</c:v>
                </c:pt>
                <c:pt idx="4">
                  <c:v>1.5874595542292376E-2</c:v>
                </c:pt>
                <c:pt idx="5">
                  <c:v>3.3865803823557049E-2</c:v>
                </c:pt>
                <c:pt idx="6">
                  <c:v>5.9578728948850357E-2</c:v>
                </c:pt>
                <c:pt idx="7">
                  <c:v>8.889524636812593E-2</c:v>
                </c:pt>
                <c:pt idx="8">
                  <c:v>0.11482302655882935</c:v>
                </c:pt>
                <c:pt idx="9">
                  <c:v>0.1304162770791642</c:v>
                </c:pt>
                <c:pt idx="10">
                  <c:v>0.13186534682448822</c:v>
                </c:pt>
                <c:pt idx="11">
                  <c:v>0.11987758802226202</c:v>
                </c:pt>
                <c:pt idx="12">
                  <c:v>9.8788012351678889E-2</c:v>
                </c:pt>
                <c:pt idx="13">
                  <c:v>7.4302094760237067E-2</c:v>
                </c:pt>
                <c:pt idx="14">
                  <c:v>5.1303827334449464E-2</c:v>
                </c:pt>
                <c:pt idx="15">
                  <c:v>3.2682438153797441E-2</c:v>
                </c:pt>
                <c:pt idx="16">
                  <c:v>1.9291716965783169E-2</c:v>
                </c:pt>
                <c:pt idx="17">
                  <c:v>1.0591530883175089E-2</c:v>
                </c:pt>
                <c:pt idx="18">
                  <c:v>5.4265250821205688E-3</c:v>
                </c:pt>
                <c:pt idx="19">
                  <c:v>2.6021933142332623E-3</c:v>
                </c:pt>
                <c:pt idx="20">
                  <c:v>1.1709869914049654E-3</c:v>
                </c:pt>
                <c:pt idx="21">
                  <c:v>4.9565586937776347E-4</c:v>
                </c:pt>
                <c:pt idx="22">
                  <c:v>1.9776168525678398E-4</c:v>
                </c:pt>
                <c:pt idx="23">
                  <c:v>7.4518895893861071E-5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4E-4103-AA00-4AF0D558A405}"/>
            </c:ext>
          </c:extLst>
        </c:ser>
        <c:ser>
          <c:idx val="1"/>
          <c:order val="1"/>
          <c:tx>
            <c:strRef>
              <c:f>'Aufgabe 1'!$G$68</c:f>
              <c:strCache>
                <c:ptCount val="1"/>
                <c:pt idx="0">
                  <c:v>Kumul. WS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</c:spPr>
          </c:marker>
          <c:xVal>
            <c:numRef>
              <c:f>'Aufgabe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'Aufgabe 1'!$G$69:$G$92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3.2168805319411484E-4</c:v>
                </c:pt>
                <c:pt idx="2">
                  <c:v>1.944884651880017E-3</c:v>
                </c:pt>
                <c:pt idx="3">
                  <c:v>7.8364871211844041E-3</c:v>
                </c:pt>
                <c:pt idx="4">
                  <c:v>2.3711082663476744E-2</c:v>
                </c:pt>
                <c:pt idx="5">
                  <c:v>5.7576886487033796E-2</c:v>
                </c:pt>
                <c:pt idx="6">
                  <c:v>0.11715561543588424</c:v>
                </c:pt>
                <c:pt idx="7">
                  <c:v>0.20605086180400992</c:v>
                </c:pt>
                <c:pt idx="8">
                  <c:v>0.32087388836283953</c:v>
                </c:pt>
                <c:pt idx="9">
                  <c:v>0.45129016544200362</c:v>
                </c:pt>
                <c:pt idx="10">
                  <c:v>0.58315551226649132</c:v>
                </c:pt>
                <c:pt idx="11">
                  <c:v>0.70303310028875377</c:v>
                </c:pt>
                <c:pt idx="12">
                  <c:v>0.80182111264043243</c:v>
                </c:pt>
                <c:pt idx="13">
                  <c:v>0.87612320740066973</c:v>
                </c:pt>
                <c:pt idx="14">
                  <c:v>0.92742703473511923</c:v>
                </c:pt>
                <c:pt idx="15">
                  <c:v>0.96010947288891668</c:v>
                </c:pt>
                <c:pt idx="16">
                  <c:v>0.97940118985469993</c:v>
                </c:pt>
                <c:pt idx="17">
                  <c:v>0.98999272073787492</c:v>
                </c:pt>
                <c:pt idx="18">
                  <c:v>0.99541924581999552</c:v>
                </c:pt>
                <c:pt idx="19">
                  <c:v>0.9980214391342288</c:v>
                </c:pt>
                <c:pt idx="20">
                  <c:v>0.99919242612563375</c:v>
                </c:pt>
                <c:pt idx="21">
                  <c:v>0.99968808199501158</c:v>
                </c:pt>
                <c:pt idx="22">
                  <c:v>0.99988584368026823</c:v>
                </c:pt>
                <c:pt idx="23">
                  <c:v>0.99996036257616217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4E-4103-AA00-4AF0D558A405}"/>
            </c:ext>
          </c:extLst>
        </c:ser>
        <c:ser>
          <c:idx val="2"/>
          <c:order val="2"/>
          <c:tx>
            <c:v>VaR</c:v>
          </c:tx>
          <c:spPr>
            <a:ln>
              <a:solidFill>
                <a:schemeClr val="tx1">
                  <a:shade val="95000"/>
                  <a:satMod val="105000"/>
                </a:schemeClr>
              </a:solidFill>
            </a:ln>
          </c:spPr>
          <c:marker>
            <c:symbol val="none"/>
          </c:marker>
          <c:errBars>
            <c:errDir val="y"/>
            <c:errBarType val="plus"/>
            <c:errValType val="cust"/>
            <c:noEndCap val="1"/>
            <c:plus>
              <c:numRef>
                <c:f>'Aufgabe 1'!$K$62</c:f>
                <c:numCache>
                  <c:formatCode>General</c:formatCode>
                  <c:ptCount val="1"/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25400"/>
            </c:spPr>
          </c:errBars>
          <c:errBars>
            <c:errDir val="x"/>
            <c:errBarType val="both"/>
            <c:errValType val="fixedVal"/>
            <c:noEndCap val="0"/>
            <c:val val="1"/>
          </c:errBars>
          <c:xVal>
            <c:numRef>
              <c:f>'Aufgabe 1'!$M$62</c:f>
              <c:numCache>
                <c:formatCode>General</c:formatCode>
                <c:ptCount val="1"/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AB4E-4103-AA00-4AF0D558A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741696"/>
        <c:axId val="167742272"/>
      </c:scatterChart>
      <c:valAx>
        <c:axId val="167741696"/>
        <c:scaling>
          <c:orientation val="minMax"/>
          <c:max val="2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Ausfälle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7742272"/>
        <c:crosses val="autoZero"/>
        <c:crossBetween val="midCat"/>
      </c:valAx>
      <c:valAx>
        <c:axId val="167742272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Wahrscheinlichkeit</a:t>
                </a:r>
              </a:p>
            </c:rich>
          </c:tx>
          <c:layout/>
          <c:overlay val="0"/>
        </c:title>
        <c:numFmt formatCode="0.00%" sourceLinked="1"/>
        <c:majorTickMark val="out"/>
        <c:minorTickMark val="none"/>
        <c:tickLblPos val="nextTo"/>
        <c:crossAx val="167741696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spPr>
    <a:ln w="19050">
      <a:solidFill>
        <a:schemeClr val="accent6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/>
              <a:t>Verteilung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'Aufgabe 1'!$E$68</c:f>
              <c:strCache>
                <c:ptCount val="1"/>
                <c:pt idx="0">
                  <c:v>WS</c:v>
                </c:pt>
              </c:strCache>
            </c:strRef>
          </c:tx>
          <c:xVal>
            <c:numRef>
              <c:f>'Aufgabe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'Aufgabe 1'!$E$107:$E$130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2.9512665430652773E-4</c:v>
                </c:pt>
                <c:pt idx="2">
                  <c:v>1.6231965986859046E-3</c:v>
                </c:pt>
                <c:pt idx="3">
                  <c:v>5.8916024693043889E-3</c:v>
                </c:pt>
                <c:pt idx="4">
                  <c:v>1.5874595542292376E-2</c:v>
                </c:pt>
                <c:pt idx="5">
                  <c:v>3.3865803823557049E-2</c:v>
                </c:pt>
                <c:pt idx="6">
                  <c:v>5.9578728948850357E-2</c:v>
                </c:pt>
                <c:pt idx="7">
                  <c:v>8.889524636812593E-2</c:v>
                </c:pt>
                <c:pt idx="8">
                  <c:v>0.11482302655882935</c:v>
                </c:pt>
                <c:pt idx="9">
                  <c:v>0.1304162770791642</c:v>
                </c:pt>
                <c:pt idx="10">
                  <c:v>0.13186534682448822</c:v>
                </c:pt>
                <c:pt idx="11">
                  <c:v>0.11987758802226202</c:v>
                </c:pt>
                <c:pt idx="12">
                  <c:v>9.8788012351678889E-2</c:v>
                </c:pt>
                <c:pt idx="13">
                  <c:v>7.4302094760237067E-2</c:v>
                </c:pt>
                <c:pt idx="14">
                  <c:v>5.1303827334449464E-2</c:v>
                </c:pt>
                <c:pt idx="15">
                  <c:v>3.2682438153797441E-2</c:v>
                </c:pt>
                <c:pt idx="16">
                  <c:v>1.9291716965783169E-2</c:v>
                </c:pt>
                <c:pt idx="17">
                  <c:v>1.0591530883175089E-2</c:v>
                </c:pt>
                <c:pt idx="18">
                  <c:v>5.4265250821205688E-3</c:v>
                </c:pt>
                <c:pt idx="19">
                  <c:v>2.6021933142332623E-3</c:v>
                </c:pt>
                <c:pt idx="20">
                  <c:v>1.1709869914049654E-3</c:v>
                </c:pt>
                <c:pt idx="21">
                  <c:v>4.9565586937776347E-4</c:v>
                </c:pt>
                <c:pt idx="22">
                  <c:v>1.9776168525678398E-4</c:v>
                </c:pt>
                <c:pt idx="23">
                  <c:v>7.4518895893861071E-5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6C-4143-96A8-1D9133210FE9}"/>
            </c:ext>
          </c:extLst>
        </c:ser>
        <c:ser>
          <c:idx val="1"/>
          <c:order val="1"/>
          <c:tx>
            <c:strRef>
              <c:f>'Aufgabe 1'!$G$68</c:f>
              <c:strCache>
                <c:ptCount val="1"/>
                <c:pt idx="0">
                  <c:v>Kumul. WS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</c:spPr>
          </c:marker>
          <c:xVal>
            <c:numRef>
              <c:f>'Aufgabe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'Aufgabe 1'!$G$107:$G$130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3.2168805319411484E-4</c:v>
                </c:pt>
                <c:pt idx="2">
                  <c:v>1.944884651880017E-3</c:v>
                </c:pt>
                <c:pt idx="3">
                  <c:v>7.8364871211844041E-3</c:v>
                </c:pt>
                <c:pt idx="4">
                  <c:v>2.3711082663476744E-2</c:v>
                </c:pt>
                <c:pt idx="5">
                  <c:v>5.7576886487033796E-2</c:v>
                </c:pt>
                <c:pt idx="6">
                  <c:v>0.11715561543588424</c:v>
                </c:pt>
                <c:pt idx="7">
                  <c:v>0.20605086180400992</c:v>
                </c:pt>
                <c:pt idx="8">
                  <c:v>0.32087388836283953</c:v>
                </c:pt>
                <c:pt idx="9">
                  <c:v>0.45129016544200362</c:v>
                </c:pt>
                <c:pt idx="10">
                  <c:v>0.58315551226649132</c:v>
                </c:pt>
                <c:pt idx="11">
                  <c:v>0.70303310028875377</c:v>
                </c:pt>
                <c:pt idx="12">
                  <c:v>0.80182111264043243</c:v>
                </c:pt>
                <c:pt idx="13">
                  <c:v>0.87612320740066973</c:v>
                </c:pt>
                <c:pt idx="14">
                  <c:v>0.92742703473511923</c:v>
                </c:pt>
                <c:pt idx="15">
                  <c:v>0.96010947288891668</c:v>
                </c:pt>
                <c:pt idx="16">
                  <c:v>0.97940118985469993</c:v>
                </c:pt>
                <c:pt idx="17">
                  <c:v>0.98999272073787492</c:v>
                </c:pt>
                <c:pt idx="18">
                  <c:v>0.99541924581999552</c:v>
                </c:pt>
                <c:pt idx="19">
                  <c:v>0.9980214391342288</c:v>
                </c:pt>
                <c:pt idx="20">
                  <c:v>0.99919242612563375</c:v>
                </c:pt>
                <c:pt idx="21">
                  <c:v>0.99968808199501158</c:v>
                </c:pt>
                <c:pt idx="22">
                  <c:v>0.99988584368026823</c:v>
                </c:pt>
                <c:pt idx="23">
                  <c:v>0.99996036257616217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6C-4143-96A8-1D9133210FE9}"/>
            </c:ext>
          </c:extLst>
        </c:ser>
        <c:ser>
          <c:idx val="2"/>
          <c:order val="2"/>
          <c:tx>
            <c:v>VaR</c:v>
          </c:tx>
          <c:spPr>
            <a:ln>
              <a:solidFill>
                <a:schemeClr val="tx1">
                  <a:shade val="95000"/>
                  <a:satMod val="105000"/>
                </a:schemeClr>
              </a:solidFill>
            </a:ln>
          </c:spPr>
          <c:marker>
            <c:symbol val="none"/>
          </c:marker>
          <c:errBars>
            <c:errDir val="y"/>
            <c:errBarType val="plus"/>
            <c:errValType val="cust"/>
            <c:noEndCap val="1"/>
            <c:plus>
              <c:numRef>
                <c:f>'Aufgabe 1'!$F$104</c:f>
                <c:numCache>
                  <c:formatCode>General</c:formatCode>
                  <c:ptCount val="1"/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25400"/>
            </c:spPr>
          </c:errBars>
          <c:errBars>
            <c:errDir val="x"/>
            <c:errBarType val="both"/>
            <c:errValType val="fixedVal"/>
            <c:noEndCap val="0"/>
            <c:val val="1"/>
          </c:errBars>
          <c:xVal>
            <c:numRef>
              <c:f>'Aufgabe 1'!$H$104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F36C-4143-96A8-1D9133210FE9}"/>
            </c:ext>
          </c:extLst>
        </c:ser>
        <c:ser>
          <c:idx val="3"/>
          <c:order val="3"/>
          <c:tx>
            <c:v>CVaR</c:v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errBars>
            <c:errDir val="y"/>
            <c:errBarType val="plus"/>
            <c:errValType val="cust"/>
            <c:noEndCap val="1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25400">
                <a:solidFill>
                  <a:schemeClr val="bg1">
                    <a:lumMod val="75000"/>
                  </a:schemeClr>
                </a:solidFill>
              </a:ln>
            </c:spPr>
          </c:errBars>
          <c:errBars>
            <c:errDir val="x"/>
            <c:errBarType val="both"/>
            <c:errValType val="fixedVal"/>
            <c:noEndCap val="0"/>
            <c:val val="1"/>
          </c:errBars>
          <c:xVal>
            <c:numRef>
              <c:f>'Aufgabe 1'!$J$104</c:f>
              <c:numCache>
                <c:formatCode>0.0000</c:formatCode>
                <c:ptCount val="1"/>
                <c:pt idx="0">
                  <c:v>10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F36C-4143-96A8-1D9133210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744576"/>
        <c:axId val="167745152"/>
      </c:scatterChart>
      <c:valAx>
        <c:axId val="167744576"/>
        <c:scaling>
          <c:orientation val="minMax"/>
          <c:max val="2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Ausfälle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7745152"/>
        <c:crosses val="autoZero"/>
        <c:crossBetween val="midCat"/>
        <c:majorUnit val="5"/>
      </c:valAx>
      <c:valAx>
        <c:axId val="167745152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Wahrscheinlichkeit</a:t>
                </a:r>
              </a:p>
            </c:rich>
          </c:tx>
          <c:layout/>
          <c:overlay val="0"/>
        </c:title>
        <c:numFmt formatCode="0.00%" sourceLinked="1"/>
        <c:majorTickMark val="out"/>
        <c:minorTickMark val="none"/>
        <c:tickLblPos val="nextTo"/>
        <c:crossAx val="167744576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spPr>
    <a:ln w="19050">
      <a:solidFill>
        <a:schemeClr val="accent6"/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/>
              <a:t>Verteilung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'Aufgabe 1'!$E$68</c:f>
              <c:strCache>
                <c:ptCount val="1"/>
                <c:pt idx="0">
                  <c:v>WS</c:v>
                </c:pt>
              </c:strCache>
            </c:strRef>
          </c:tx>
          <c:xVal>
            <c:numRef>
              <c:f>'Aufgabe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'Aufgabe 1'!$E$69:$E$92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2.9512665430652773E-4</c:v>
                </c:pt>
                <c:pt idx="2">
                  <c:v>1.6231965986859046E-3</c:v>
                </c:pt>
                <c:pt idx="3">
                  <c:v>5.8916024693043889E-3</c:v>
                </c:pt>
                <c:pt idx="4">
                  <c:v>1.5874595542292376E-2</c:v>
                </c:pt>
                <c:pt idx="5">
                  <c:v>3.3865803823557049E-2</c:v>
                </c:pt>
                <c:pt idx="6">
                  <c:v>5.9578728948850357E-2</c:v>
                </c:pt>
                <c:pt idx="7">
                  <c:v>8.889524636812593E-2</c:v>
                </c:pt>
                <c:pt idx="8">
                  <c:v>0.11482302655882935</c:v>
                </c:pt>
                <c:pt idx="9">
                  <c:v>0.1304162770791642</c:v>
                </c:pt>
                <c:pt idx="10">
                  <c:v>0.13186534682448822</c:v>
                </c:pt>
                <c:pt idx="11">
                  <c:v>0.11987758802226202</c:v>
                </c:pt>
                <c:pt idx="12">
                  <c:v>9.8788012351678889E-2</c:v>
                </c:pt>
                <c:pt idx="13">
                  <c:v>7.4302094760237067E-2</c:v>
                </c:pt>
                <c:pt idx="14">
                  <c:v>5.1303827334449464E-2</c:v>
                </c:pt>
                <c:pt idx="15">
                  <c:v>3.2682438153797441E-2</c:v>
                </c:pt>
                <c:pt idx="16">
                  <c:v>1.9291716965783169E-2</c:v>
                </c:pt>
                <c:pt idx="17">
                  <c:v>1.0591530883175089E-2</c:v>
                </c:pt>
                <c:pt idx="18">
                  <c:v>5.4265250821205688E-3</c:v>
                </c:pt>
                <c:pt idx="19">
                  <c:v>2.6021933142332623E-3</c:v>
                </c:pt>
                <c:pt idx="20">
                  <c:v>1.1709869914049654E-3</c:v>
                </c:pt>
                <c:pt idx="21">
                  <c:v>4.9565586937776347E-4</c:v>
                </c:pt>
                <c:pt idx="22">
                  <c:v>1.9776168525678398E-4</c:v>
                </c:pt>
                <c:pt idx="23">
                  <c:v>7.4518895893861071E-5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7B-41C5-8FEE-89869C53071B}"/>
            </c:ext>
          </c:extLst>
        </c:ser>
        <c:ser>
          <c:idx val="1"/>
          <c:order val="1"/>
          <c:tx>
            <c:strRef>
              <c:f>'Aufgabe 1'!$G$68</c:f>
              <c:strCache>
                <c:ptCount val="1"/>
                <c:pt idx="0">
                  <c:v>Kumul. WS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</c:spPr>
          </c:marker>
          <c:xVal>
            <c:numRef>
              <c:f>'Aufgabe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'Aufgabe 1'!$G$69:$G$92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3.2168805319411484E-4</c:v>
                </c:pt>
                <c:pt idx="2">
                  <c:v>1.944884651880017E-3</c:v>
                </c:pt>
                <c:pt idx="3">
                  <c:v>7.8364871211844041E-3</c:v>
                </c:pt>
                <c:pt idx="4">
                  <c:v>2.3711082663476744E-2</c:v>
                </c:pt>
                <c:pt idx="5">
                  <c:v>5.7576886487033796E-2</c:v>
                </c:pt>
                <c:pt idx="6">
                  <c:v>0.11715561543588424</c:v>
                </c:pt>
                <c:pt idx="7">
                  <c:v>0.20605086180400992</c:v>
                </c:pt>
                <c:pt idx="8">
                  <c:v>0.32087388836283953</c:v>
                </c:pt>
                <c:pt idx="9">
                  <c:v>0.45129016544200362</c:v>
                </c:pt>
                <c:pt idx="10">
                  <c:v>0.58315551226649132</c:v>
                </c:pt>
                <c:pt idx="11">
                  <c:v>0.70303310028875377</c:v>
                </c:pt>
                <c:pt idx="12">
                  <c:v>0.80182111264043243</c:v>
                </c:pt>
                <c:pt idx="13">
                  <c:v>0.87612320740066973</c:v>
                </c:pt>
                <c:pt idx="14">
                  <c:v>0.92742703473511923</c:v>
                </c:pt>
                <c:pt idx="15">
                  <c:v>0.96010947288891668</c:v>
                </c:pt>
                <c:pt idx="16">
                  <c:v>0.97940118985469993</c:v>
                </c:pt>
                <c:pt idx="17">
                  <c:v>0.98999272073787492</c:v>
                </c:pt>
                <c:pt idx="18">
                  <c:v>0.99541924581999552</c:v>
                </c:pt>
                <c:pt idx="19">
                  <c:v>0.9980214391342288</c:v>
                </c:pt>
                <c:pt idx="20">
                  <c:v>0.99919242612563375</c:v>
                </c:pt>
                <c:pt idx="21">
                  <c:v>0.99968808199501158</c:v>
                </c:pt>
                <c:pt idx="22">
                  <c:v>0.99988584368026823</c:v>
                </c:pt>
                <c:pt idx="23">
                  <c:v>0.99996036257616217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7B-41C5-8FEE-89869C530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607296"/>
        <c:axId val="183607872"/>
      </c:scatterChart>
      <c:valAx>
        <c:axId val="183607296"/>
        <c:scaling>
          <c:orientation val="minMax"/>
          <c:max val="2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Anzahl</a:t>
                </a:r>
                <a:r>
                  <a:rPr lang="en-US" baseline="0"/>
                  <a:t> </a:t>
                </a:r>
                <a:r>
                  <a:rPr lang="en-US"/>
                  <a:t>Ausfälle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3607872"/>
        <c:crosses val="autoZero"/>
        <c:crossBetween val="midCat"/>
        <c:majorUnit val="1"/>
      </c:valAx>
      <c:valAx>
        <c:axId val="183607872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Wahrscheinlichkeit</a:t>
                </a:r>
              </a:p>
            </c:rich>
          </c:tx>
          <c:layout/>
          <c:overlay val="0"/>
        </c:title>
        <c:numFmt formatCode="0.00%" sourceLinked="1"/>
        <c:majorTickMark val="out"/>
        <c:minorTickMark val="none"/>
        <c:tickLblPos val="nextTo"/>
        <c:crossAx val="183607296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spPr>
    <a:ln w="19050">
      <a:solidFill>
        <a:schemeClr val="accent6"/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/>
              <a:t>Verteilung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'Lösung Aufgabe 1'!$E$68</c:f>
              <c:strCache>
                <c:ptCount val="1"/>
                <c:pt idx="0">
                  <c:v>WS</c:v>
                </c:pt>
              </c:strCache>
            </c:strRef>
          </c:tx>
          <c:xVal>
            <c:numRef>
              <c:f>'Lösung 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'Lösung Aufgabe 1'!$E$69:$E$92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2.9512665430652773E-4</c:v>
                </c:pt>
                <c:pt idx="2">
                  <c:v>1.6231965986859046E-3</c:v>
                </c:pt>
                <c:pt idx="3">
                  <c:v>5.8916024693043889E-3</c:v>
                </c:pt>
                <c:pt idx="4">
                  <c:v>1.5874595542292376E-2</c:v>
                </c:pt>
                <c:pt idx="5">
                  <c:v>3.3865803823557049E-2</c:v>
                </c:pt>
                <c:pt idx="6">
                  <c:v>5.9578728948850357E-2</c:v>
                </c:pt>
                <c:pt idx="7">
                  <c:v>8.889524636812593E-2</c:v>
                </c:pt>
                <c:pt idx="8">
                  <c:v>0.11482302655882935</c:v>
                </c:pt>
                <c:pt idx="9">
                  <c:v>0.1304162770791642</c:v>
                </c:pt>
                <c:pt idx="10">
                  <c:v>0.13186534682448822</c:v>
                </c:pt>
                <c:pt idx="11">
                  <c:v>0.11987758802226202</c:v>
                </c:pt>
                <c:pt idx="12">
                  <c:v>9.8788012351678889E-2</c:v>
                </c:pt>
                <c:pt idx="13">
                  <c:v>7.4302094760237067E-2</c:v>
                </c:pt>
                <c:pt idx="14">
                  <c:v>5.1303827334449464E-2</c:v>
                </c:pt>
                <c:pt idx="15">
                  <c:v>3.2682438153797441E-2</c:v>
                </c:pt>
                <c:pt idx="16">
                  <c:v>1.9291716965783169E-2</c:v>
                </c:pt>
                <c:pt idx="17">
                  <c:v>1.0591530883175089E-2</c:v>
                </c:pt>
                <c:pt idx="18">
                  <c:v>5.4265250821205688E-3</c:v>
                </c:pt>
                <c:pt idx="19">
                  <c:v>2.6021933142332623E-3</c:v>
                </c:pt>
                <c:pt idx="20">
                  <c:v>1.1709869914049654E-3</c:v>
                </c:pt>
                <c:pt idx="21">
                  <c:v>4.9565586937776347E-4</c:v>
                </c:pt>
                <c:pt idx="22">
                  <c:v>1.9776168525678398E-4</c:v>
                </c:pt>
                <c:pt idx="23">
                  <c:v>7.4518895893861071E-5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06-4520-BB22-B31897B60156}"/>
            </c:ext>
          </c:extLst>
        </c:ser>
        <c:ser>
          <c:idx val="1"/>
          <c:order val="1"/>
          <c:tx>
            <c:strRef>
              <c:f>'Lösung Aufgabe 1'!$G$68</c:f>
              <c:strCache>
                <c:ptCount val="1"/>
                <c:pt idx="0">
                  <c:v>Kumul. WS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</c:spPr>
          </c:marker>
          <c:xVal>
            <c:numRef>
              <c:f>'Lösung 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'Lösung Aufgabe 1'!$G$69:$G$92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3.2168805319411484E-4</c:v>
                </c:pt>
                <c:pt idx="2">
                  <c:v>1.944884651880017E-3</c:v>
                </c:pt>
                <c:pt idx="3">
                  <c:v>7.8364871211844041E-3</c:v>
                </c:pt>
                <c:pt idx="4">
                  <c:v>2.3711082663476744E-2</c:v>
                </c:pt>
                <c:pt idx="5">
                  <c:v>5.7576886487033796E-2</c:v>
                </c:pt>
                <c:pt idx="6">
                  <c:v>0.11715561543588424</c:v>
                </c:pt>
                <c:pt idx="7">
                  <c:v>0.20605086180400992</c:v>
                </c:pt>
                <c:pt idx="8">
                  <c:v>0.32087388836283953</c:v>
                </c:pt>
                <c:pt idx="9">
                  <c:v>0.45129016544200362</c:v>
                </c:pt>
                <c:pt idx="10">
                  <c:v>0.58315551226649132</c:v>
                </c:pt>
                <c:pt idx="11">
                  <c:v>0.70303310028875377</c:v>
                </c:pt>
                <c:pt idx="12">
                  <c:v>0.80182111264043243</c:v>
                </c:pt>
                <c:pt idx="13">
                  <c:v>0.87612320740066973</c:v>
                </c:pt>
                <c:pt idx="14">
                  <c:v>0.92742703473511923</c:v>
                </c:pt>
                <c:pt idx="15">
                  <c:v>0.96010947288891668</c:v>
                </c:pt>
                <c:pt idx="16">
                  <c:v>0.97940118985469993</c:v>
                </c:pt>
                <c:pt idx="17">
                  <c:v>0.98999272073787492</c:v>
                </c:pt>
                <c:pt idx="18">
                  <c:v>0.99541924581999552</c:v>
                </c:pt>
                <c:pt idx="19">
                  <c:v>0.9980214391342288</c:v>
                </c:pt>
                <c:pt idx="20">
                  <c:v>0.99919242612563375</c:v>
                </c:pt>
                <c:pt idx="21">
                  <c:v>0.99968808199501158</c:v>
                </c:pt>
                <c:pt idx="22">
                  <c:v>0.99988584368026823</c:v>
                </c:pt>
                <c:pt idx="23">
                  <c:v>0.99996036257616217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06-4520-BB22-B31897B60156}"/>
            </c:ext>
          </c:extLst>
        </c:ser>
        <c:ser>
          <c:idx val="2"/>
          <c:order val="2"/>
          <c:tx>
            <c:v>VaR</c:v>
          </c:tx>
          <c:spPr>
            <a:ln>
              <a:solidFill>
                <a:schemeClr val="tx1">
                  <a:shade val="95000"/>
                  <a:satMod val="105000"/>
                </a:schemeClr>
              </a:solidFill>
            </a:ln>
          </c:spPr>
          <c:marker>
            <c:symbol val="none"/>
          </c:marker>
          <c:errBars>
            <c:errDir val="y"/>
            <c:errBarType val="plus"/>
            <c:errValType val="cust"/>
            <c:noEndCap val="1"/>
            <c:plus>
              <c:numRef>
                <c:f>'Lösung Aufgabe 1'!$K$62</c:f>
                <c:numCache>
                  <c:formatCode>General</c:formatCode>
                  <c:ptCount val="1"/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25400"/>
            </c:spPr>
          </c:errBars>
          <c:errBars>
            <c:errDir val="x"/>
            <c:errBarType val="both"/>
            <c:errValType val="fixedVal"/>
            <c:noEndCap val="0"/>
            <c:val val="1"/>
          </c:errBars>
          <c:xVal>
            <c:numRef>
              <c:f>'Lösung Aufgabe 1'!$M$62</c:f>
              <c:numCache>
                <c:formatCode>General</c:formatCode>
                <c:ptCount val="1"/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C906-4520-BB22-B31897B60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613632"/>
        <c:axId val="183614208"/>
      </c:scatterChart>
      <c:valAx>
        <c:axId val="183613632"/>
        <c:scaling>
          <c:orientation val="minMax"/>
          <c:max val="2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Ausfälle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3614208"/>
        <c:crosses val="autoZero"/>
        <c:crossBetween val="midCat"/>
      </c:valAx>
      <c:valAx>
        <c:axId val="183614208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Wahrscheinlichkeit</a:t>
                </a:r>
              </a:p>
            </c:rich>
          </c:tx>
          <c:layout/>
          <c:overlay val="0"/>
        </c:title>
        <c:numFmt formatCode="0.00%" sourceLinked="1"/>
        <c:majorTickMark val="out"/>
        <c:minorTickMark val="none"/>
        <c:tickLblPos val="nextTo"/>
        <c:crossAx val="183613632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spPr>
    <a:ln w="19050">
      <a:solidFill>
        <a:schemeClr val="accent6"/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/>
              <a:t>Verteilung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'Lösung Aufgabe 1'!$E$68</c:f>
              <c:strCache>
                <c:ptCount val="1"/>
                <c:pt idx="0">
                  <c:v>WS</c:v>
                </c:pt>
              </c:strCache>
            </c:strRef>
          </c:tx>
          <c:xVal>
            <c:numRef>
              <c:f>'Lösung 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'Lösung Aufgabe 1'!$E$107:$E$130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2.9512665430652773E-4</c:v>
                </c:pt>
                <c:pt idx="2">
                  <c:v>1.6231965986859046E-3</c:v>
                </c:pt>
                <c:pt idx="3">
                  <c:v>5.8916024693043889E-3</c:v>
                </c:pt>
                <c:pt idx="4">
                  <c:v>1.5874595542292376E-2</c:v>
                </c:pt>
                <c:pt idx="5">
                  <c:v>3.3865803823557049E-2</c:v>
                </c:pt>
                <c:pt idx="6">
                  <c:v>5.9578728948850357E-2</c:v>
                </c:pt>
                <c:pt idx="7">
                  <c:v>8.889524636812593E-2</c:v>
                </c:pt>
                <c:pt idx="8">
                  <c:v>0.11482302655882935</c:v>
                </c:pt>
                <c:pt idx="9">
                  <c:v>0.1304162770791642</c:v>
                </c:pt>
                <c:pt idx="10">
                  <c:v>0.13186534682448822</c:v>
                </c:pt>
                <c:pt idx="11">
                  <c:v>0.11987758802226202</c:v>
                </c:pt>
                <c:pt idx="12">
                  <c:v>9.8788012351678889E-2</c:v>
                </c:pt>
                <c:pt idx="13">
                  <c:v>7.4302094760237067E-2</c:v>
                </c:pt>
                <c:pt idx="14">
                  <c:v>5.1303827334449464E-2</c:v>
                </c:pt>
                <c:pt idx="15">
                  <c:v>3.2682438153797441E-2</c:v>
                </c:pt>
                <c:pt idx="16">
                  <c:v>1.9291716965783169E-2</c:v>
                </c:pt>
                <c:pt idx="17">
                  <c:v>1.0591530883175089E-2</c:v>
                </c:pt>
                <c:pt idx="18">
                  <c:v>5.4265250821205688E-3</c:v>
                </c:pt>
                <c:pt idx="19">
                  <c:v>2.6021933142332623E-3</c:v>
                </c:pt>
                <c:pt idx="20">
                  <c:v>1.1709869914049654E-3</c:v>
                </c:pt>
                <c:pt idx="21">
                  <c:v>4.9565586937776347E-4</c:v>
                </c:pt>
                <c:pt idx="22">
                  <c:v>1.9776168525678398E-4</c:v>
                </c:pt>
                <c:pt idx="23">
                  <c:v>7.4518895893861071E-5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9E-47C8-93ED-5679B4BB1ECE}"/>
            </c:ext>
          </c:extLst>
        </c:ser>
        <c:ser>
          <c:idx val="1"/>
          <c:order val="1"/>
          <c:tx>
            <c:strRef>
              <c:f>'Lösung Aufgabe 1'!$G$68</c:f>
              <c:strCache>
                <c:ptCount val="1"/>
                <c:pt idx="0">
                  <c:v>Kumul. WS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</c:spPr>
          </c:marker>
          <c:xVal>
            <c:numRef>
              <c:f>'Lösung 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'Lösung Aufgabe 1'!$G$107:$G$130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3.2168805319411484E-4</c:v>
                </c:pt>
                <c:pt idx="2">
                  <c:v>1.944884651880017E-3</c:v>
                </c:pt>
                <c:pt idx="3">
                  <c:v>7.8364871211844041E-3</c:v>
                </c:pt>
                <c:pt idx="4">
                  <c:v>2.3711082663476744E-2</c:v>
                </c:pt>
                <c:pt idx="5">
                  <c:v>5.7576886487033796E-2</c:v>
                </c:pt>
                <c:pt idx="6">
                  <c:v>0.11715561543588424</c:v>
                </c:pt>
                <c:pt idx="7">
                  <c:v>0.20605086180400992</c:v>
                </c:pt>
                <c:pt idx="8">
                  <c:v>0.32087388836283953</c:v>
                </c:pt>
                <c:pt idx="9">
                  <c:v>0.45129016544200362</c:v>
                </c:pt>
                <c:pt idx="10">
                  <c:v>0.58315551226649132</c:v>
                </c:pt>
                <c:pt idx="11">
                  <c:v>0.70303310028875377</c:v>
                </c:pt>
                <c:pt idx="12">
                  <c:v>0.80182111264043243</c:v>
                </c:pt>
                <c:pt idx="13">
                  <c:v>0.87612320740066973</c:v>
                </c:pt>
                <c:pt idx="14">
                  <c:v>0.92742703473511923</c:v>
                </c:pt>
                <c:pt idx="15">
                  <c:v>0.96010947288891668</c:v>
                </c:pt>
                <c:pt idx="16">
                  <c:v>0.97940118985469993</c:v>
                </c:pt>
                <c:pt idx="17">
                  <c:v>0.98999272073787492</c:v>
                </c:pt>
                <c:pt idx="18">
                  <c:v>0.99541924581999552</c:v>
                </c:pt>
                <c:pt idx="19">
                  <c:v>0.9980214391342288</c:v>
                </c:pt>
                <c:pt idx="20">
                  <c:v>0.99919242612563375</c:v>
                </c:pt>
                <c:pt idx="21">
                  <c:v>0.99968808199501158</c:v>
                </c:pt>
                <c:pt idx="22">
                  <c:v>0.99988584368026823</c:v>
                </c:pt>
                <c:pt idx="23">
                  <c:v>0.99996036257616217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9E-47C8-93ED-5679B4BB1ECE}"/>
            </c:ext>
          </c:extLst>
        </c:ser>
        <c:ser>
          <c:idx val="2"/>
          <c:order val="2"/>
          <c:tx>
            <c:v>VaR</c:v>
          </c:tx>
          <c:spPr>
            <a:ln>
              <a:solidFill>
                <a:schemeClr val="tx1">
                  <a:shade val="95000"/>
                  <a:satMod val="105000"/>
                </a:schemeClr>
              </a:solidFill>
            </a:ln>
          </c:spPr>
          <c:marker>
            <c:symbol val="none"/>
          </c:marker>
          <c:errBars>
            <c:errDir val="y"/>
            <c:errBarType val="plus"/>
            <c:errValType val="cust"/>
            <c:noEndCap val="1"/>
            <c:plus>
              <c:numRef>
                <c:f>'Lösung Aufgabe 1'!$F$104</c:f>
                <c:numCache>
                  <c:formatCode>General</c:formatCode>
                  <c:ptCount val="1"/>
                  <c:pt idx="0">
                    <c:v>0.7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25400"/>
            </c:spPr>
          </c:errBars>
          <c:errBars>
            <c:errDir val="x"/>
            <c:errBarType val="both"/>
            <c:errValType val="fixedVal"/>
            <c:noEndCap val="0"/>
            <c:val val="1"/>
          </c:errBars>
          <c:xVal>
            <c:numRef>
              <c:f>'Lösung Aufgabe 1'!$H$104</c:f>
              <c:numCache>
                <c:formatCode>General</c:formatCode>
                <c:ptCount val="1"/>
                <c:pt idx="0">
                  <c:v>10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0B9E-47C8-93ED-5679B4BB1ECE}"/>
            </c:ext>
          </c:extLst>
        </c:ser>
        <c:ser>
          <c:idx val="3"/>
          <c:order val="3"/>
          <c:tx>
            <c:v>CVaR</c:v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errBars>
            <c:errDir val="y"/>
            <c:errBarType val="plus"/>
            <c:errValType val="cust"/>
            <c:noEndCap val="1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ln w="25400">
                <a:solidFill>
                  <a:schemeClr val="bg1">
                    <a:lumMod val="75000"/>
                  </a:schemeClr>
                </a:solidFill>
              </a:ln>
            </c:spPr>
          </c:errBars>
          <c:errBars>
            <c:errDir val="x"/>
            <c:errBarType val="both"/>
            <c:errValType val="fixedVal"/>
            <c:noEndCap val="0"/>
            <c:val val="1"/>
          </c:errBars>
          <c:xVal>
            <c:numRef>
              <c:f>'Lösung Aufgabe 1'!$J$104</c:f>
              <c:numCache>
                <c:formatCode>0.00</c:formatCode>
                <c:ptCount val="1"/>
                <c:pt idx="0">
                  <c:v>12.162870148621248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0B9E-47C8-93ED-5679B4BB1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182912"/>
        <c:axId val="168183488"/>
      </c:scatterChart>
      <c:valAx>
        <c:axId val="168182912"/>
        <c:scaling>
          <c:orientation val="minMax"/>
          <c:max val="2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Ausfälle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8183488"/>
        <c:crosses val="autoZero"/>
        <c:crossBetween val="midCat"/>
      </c:valAx>
      <c:valAx>
        <c:axId val="168183488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Wahrscheinlichkeit</a:t>
                </a:r>
              </a:p>
            </c:rich>
          </c:tx>
          <c:layout/>
          <c:overlay val="0"/>
        </c:title>
        <c:numFmt formatCode="0.00%" sourceLinked="1"/>
        <c:majorTickMark val="out"/>
        <c:minorTickMark val="none"/>
        <c:tickLblPos val="nextTo"/>
        <c:crossAx val="168182912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spPr>
    <a:ln w="19050">
      <a:solidFill>
        <a:schemeClr val="accent6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/>
              <a:t>Verteilung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'Lösung Aufgabe 1'!$E$68</c:f>
              <c:strCache>
                <c:ptCount val="1"/>
                <c:pt idx="0">
                  <c:v>WS</c:v>
                </c:pt>
              </c:strCache>
            </c:strRef>
          </c:tx>
          <c:xVal>
            <c:numRef>
              <c:f>'Lösung 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'Lösung Aufgabe 1'!$E$69:$E$92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2.9512665430652773E-4</c:v>
                </c:pt>
                <c:pt idx="2">
                  <c:v>1.6231965986859046E-3</c:v>
                </c:pt>
                <c:pt idx="3">
                  <c:v>5.8916024693043889E-3</c:v>
                </c:pt>
                <c:pt idx="4">
                  <c:v>1.5874595542292376E-2</c:v>
                </c:pt>
                <c:pt idx="5">
                  <c:v>3.3865803823557049E-2</c:v>
                </c:pt>
                <c:pt idx="6">
                  <c:v>5.9578728948850357E-2</c:v>
                </c:pt>
                <c:pt idx="7">
                  <c:v>8.889524636812593E-2</c:v>
                </c:pt>
                <c:pt idx="8">
                  <c:v>0.11482302655882935</c:v>
                </c:pt>
                <c:pt idx="9">
                  <c:v>0.1304162770791642</c:v>
                </c:pt>
                <c:pt idx="10">
                  <c:v>0.13186534682448822</c:v>
                </c:pt>
                <c:pt idx="11">
                  <c:v>0.11987758802226202</c:v>
                </c:pt>
                <c:pt idx="12">
                  <c:v>9.8788012351678889E-2</c:v>
                </c:pt>
                <c:pt idx="13">
                  <c:v>7.4302094760237067E-2</c:v>
                </c:pt>
                <c:pt idx="14">
                  <c:v>5.1303827334449464E-2</c:v>
                </c:pt>
                <c:pt idx="15">
                  <c:v>3.2682438153797441E-2</c:v>
                </c:pt>
                <c:pt idx="16">
                  <c:v>1.9291716965783169E-2</c:v>
                </c:pt>
                <c:pt idx="17">
                  <c:v>1.0591530883175089E-2</c:v>
                </c:pt>
                <c:pt idx="18">
                  <c:v>5.4265250821205688E-3</c:v>
                </c:pt>
                <c:pt idx="19">
                  <c:v>2.6021933142332623E-3</c:v>
                </c:pt>
                <c:pt idx="20">
                  <c:v>1.1709869914049654E-3</c:v>
                </c:pt>
                <c:pt idx="21">
                  <c:v>4.9565586937776347E-4</c:v>
                </c:pt>
                <c:pt idx="22">
                  <c:v>1.9776168525678398E-4</c:v>
                </c:pt>
                <c:pt idx="23">
                  <c:v>7.4518895893861071E-5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1E-458D-B0AA-D18D81CEC378}"/>
            </c:ext>
          </c:extLst>
        </c:ser>
        <c:ser>
          <c:idx val="1"/>
          <c:order val="1"/>
          <c:tx>
            <c:strRef>
              <c:f>'Lösung Aufgabe 1'!$G$68</c:f>
              <c:strCache>
                <c:ptCount val="1"/>
                <c:pt idx="0">
                  <c:v>Kumul. WS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</c:spPr>
          </c:marker>
          <c:xVal>
            <c:numRef>
              <c:f>'Lösung Aufgabe 1'!$D$69:$D$92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'Lösung Aufgabe 1'!$G$69:$G$92</c:f>
              <c:numCache>
                <c:formatCode>0.00%</c:formatCode>
                <c:ptCount val="24"/>
                <c:pt idx="0">
                  <c:v>2.6561398887587476E-5</c:v>
                </c:pt>
                <c:pt idx="1">
                  <c:v>3.2168805319411484E-4</c:v>
                </c:pt>
                <c:pt idx="2">
                  <c:v>1.944884651880017E-3</c:v>
                </c:pt>
                <c:pt idx="3">
                  <c:v>7.8364871211844041E-3</c:v>
                </c:pt>
                <c:pt idx="4">
                  <c:v>2.3711082663476744E-2</c:v>
                </c:pt>
                <c:pt idx="5">
                  <c:v>5.7576886487033796E-2</c:v>
                </c:pt>
                <c:pt idx="6">
                  <c:v>0.11715561543588424</c:v>
                </c:pt>
                <c:pt idx="7">
                  <c:v>0.20605086180400992</c:v>
                </c:pt>
                <c:pt idx="8">
                  <c:v>0.32087388836283953</c:v>
                </c:pt>
                <c:pt idx="9">
                  <c:v>0.45129016544200362</c:v>
                </c:pt>
                <c:pt idx="10">
                  <c:v>0.58315551226649132</c:v>
                </c:pt>
                <c:pt idx="11">
                  <c:v>0.70303310028875377</c:v>
                </c:pt>
                <c:pt idx="12">
                  <c:v>0.80182111264043243</c:v>
                </c:pt>
                <c:pt idx="13">
                  <c:v>0.87612320740066973</c:v>
                </c:pt>
                <c:pt idx="14">
                  <c:v>0.92742703473511923</c:v>
                </c:pt>
                <c:pt idx="15">
                  <c:v>0.96010947288891668</c:v>
                </c:pt>
                <c:pt idx="16">
                  <c:v>0.97940118985469993</c:v>
                </c:pt>
                <c:pt idx="17">
                  <c:v>0.98999272073787492</c:v>
                </c:pt>
                <c:pt idx="18">
                  <c:v>0.99541924581999552</c:v>
                </c:pt>
                <c:pt idx="19">
                  <c:v>0.9980214391342288</c:v>
                </c:pt>
                <c:pt idx="20">
                  <c:v>0.99919242612563375</c:v>
                </c:pt>
                <c:pt idx="21">
                  <c:v>0.99968808199501158</c:v>
                </c:pt>
                <c:pt idx="22">
                  <c:v>0.99988584368026823</c:v>
                </c:pt>
                <c:pt idx="23">
                  <c:v>0.99996036257616217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1E-458D-B0AA-D18D81CEC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185792"/>
        <c:axId val="168186368"/>
      </c:scatterChart>
      <c:valAx>
        <c:axId val="168185792"/>
        <c:scaling>
          <c:orientation val="minMax"/>
          <c:max val="23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Anzahl</a:t>
                </a:r>
                <a:r>
                  <a:rPr lang="en-US" baseline="0"/>
                  <a:t> </a:t>
                </a:r>
                <a:r>
                  <a:rPr lang="en-US"/>
                  <a:t>Ausfälle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8186368"/>
        <c:crosses val="autoZero"/>
        <c:crossBetween val="midCat"/>
      </c:valAx>
      <c:valAx>
        <c:axId val="168186368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Wahrscheinlichkeit</a:t>
                </a:r>
              </a:p>
            </c:rich>
          </c:tx>
          <c:layout/>
          <c:overlay val="0"/>
        </c:title>
        <c:numFmt formatCode="0.00%" sourceLinked="1"/>
        <c:majorTickMark val="out"/>
        <c:minorTickMark val="none"/>
        <c:tickLblPos val="nextTo"/>
        <c:crossAx val="168185792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spPr>
    <a:ln w="19050">
      <a:solidFill>
        <a:schemeClr val="accent6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chart" Target="../charts/chart2.xml"/><Relationship Id="rId7" Type="http://schemas.openxmlformats.org/officeDocument/2006/relationships/image" Target="../media/image4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chart" Target="../charts/chart5.xml"/><Relationship Id="rId7" Type="http://schemas.openxmlformats.org/officeDocument/2006/relationships/image" Target="../media/image4.png"/><Relationship Id="rId2" Type="http://schemas.openxmlformats.org/officeDocument/2006/relationships/chart" Target="../charts/chart4.xml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0</xdr:rowOff>
    </xdr:from>
    <xdr:to>
      <xdr:col>5</xdr:col>
      <xdr:colOff>630238</xdr:colOff>
      <xdr:row>1</xdr:row>
      <xdr:rowOff>684213</xdr:rowOff>
    </xdr:to>
    <xdr:pic>
      <xdr:nvPicPr>
        <xdr:cNvPr id="2" name="Picture 1" descr="uzh_logo_d_pos_grau_1mm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95250"/>
          <a:ext cx="1868488" cy="684213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</xdr:colOff>
      <xdr:row>1</xdr:row>
      <xdr:rowOff>0</xdr:rowOff>
    </xdr:from>
    <xdr:to>
      <xdr:col>4</xdr:col>
      <xdr:colOff>369888</xdr:colOff>
      <xdr:row>1</xdr:row>
      <xdr:rowOff>684213</xdr:rowOff>
    </xdr:to>
    <xdr:pic>
      <xdr:nvPicPr>
        <xdr:cNvPr id="2" name="Picture 6" descr="uzh_logo_d_pos_grau_1mm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0350" y="95250"/>
          <a:ext cx="1862138" cy="684213"/>
        </a:xfrm>
        <a:prstGeom prst="rect">
          <a:avLst/>
        </a:prstGeom>
        <a:noFill/>
      </xdr:spPr>
    </xdr:pic>
    <xdr:clientData/>
  </xdr:twoCellAnchor>
  <xdr:twoCellAnchor>
    <xdr:from>
      <xdr:col>8</xdr:col>
      <xdr:colOff>95247</xdr:colOff>
      <xdr:row>67</xdr:row>
      <xdr:rowOff>14287</xdr:rowOff>
    </xdr:from>
    <xdr:to>
      <xdr:col>14</xdr:col>
      <xdr:colOff>990600</xdr:colOff>
      <xdr:row>84</xdr:row>
      <xdr:rowOff>9525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171450</xdr:colOff>
      <xdr:row>105</xdr:row>
      <xdr:rowOff>9525</xdr:rowOff>
    </xdr:from>
    <xdr:to>
      <xdr:col>14</xdr:col>
      <xdr:colOff>990601</xdr:colOff>
      <xdr:row>121</xdr:row>
      <xdr:rowOff>185738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21</xdr:row>
      <xdr:rowOff>152400</xdr:rowOff>
    </xdr:from>
    <xdr:to>
      <xdr:col>15</xdr:col>
      <xdr:colOff>9524</xdr:colOff>
      <xdr:row>36</xdr:row>
      <xdr:rowOff>119063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104776</xdr:colOff>
      <xdr:row>84</xdr:row>
      <xdr:rowOff>114300</xdr:rowOff>
    </xdr:from>
    <xdr:to>
      <xdr:col>14</xdr:col>
      <xdr:colOff>990600</xdr:colOff>
      <xdr:row>86</xdr:row>
      <xdr:rowOff>85725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048" t="26566" r="59369" b="69625"/>
        <a:stretch/>
      </xdr:blipFill>
      <xdr:spPr>
        <a:xfrm>
          <a:off x="4857751" y="14039850"/>
          <a:ext cx="4048124" cy="37147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122</xdr:row>
      <xdr:rowOff>85724</xdr:rowOff>
    </xdr:from>
    <xdr:to>
      <xdr:col>14</xdr:col>
      <xdr:colOff>981075</xdr:colOff>
      <xdr:row>124</xdr:row>
      <xdr:rowOff>47625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344" t="20219" r="53979" b="76069"/>
        <a:stretch/>
      </xdr:blipFill>
      <xdr:spPr>
        <a:xfrm>
          <a:off x="6181725" y="21183599"/>
          <a:ext cx="2714625" cy="361951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149</xdr:row>
      <xdr:rowOff>57150</xdr:rowOff>
    </xdr:from>
    <xdr:to>
      <xdr:col>15</xdr:col>
      <xdr:colOff>28576</xdr:colOff>
      <xdr:row>167</xdr:row>
      <xdr:rowOff>104775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813" t="43951" r="14285" b="18642"/>
        <a:stretch/>
      </xdr:blipFill>
      <xdr:spPr>
        <a:xfrm>
          <a:off x="590551" y="26231850"/>
          <a:ext cx="8362950" cy="36480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15</xdr:col>
      <xdr:colOff>0</xdr:colOff>
      <xdr:row>19</xdr:row>
      <xdr:rowOff>142875</xdr:rowOff>
    </xdr:to>
    <xdr:pic>
      <xdr:nvPicPr>
        <xdr:cNvPr id="11" name="Picture 10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733675"/>
          <a:ext cx="8439150" cy="342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</xdr:colOff>
      <xdr:row>1</xdr:row>
      <xdr:rowOff>0</xdr:rowOff>
    </xdr:from>
    <xdr:to>
      <xdr:col>4</xdr:col>
      <xdr:colOff>369888</xdr:colOff>
      <xdr:row>1</xdr:row>
      <xdr:rowOff>684213</xdr:rowOff>
    </xdr:to>
    <xdr:pic>
      <xdr:nvPicPr>
        <xdr:cNvPr id="2" name="Picture 6" descr="uzh_logo_d_pos_grau_1mm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0350" y="95250"/>
          <a:ext cx="1862138" cy="684213"/>
        </a:xfrm>
        <a:prstGeom prst="rect">
          <a:avLst/>
        </a:prstGeom>
        <a:noFill/>
      </xdr:spPr>
    </xdr:pic>
    <xdr:clientData/>
  </xdr:twoCellAnchor>
  <xdr:twoCellAnchor>
    <xdr:from>
      <xdr:col>8</xdr:col>
      <xdr:colOff>95247</xdr:colOff>
      <xdr:row>67</xdr:row>
      <xdr:rowOff>14287</xdr:rowOff>
    </xdr:from>
    <xdr:to>
      <xdr:col>14</xdr:col>
      <xdr:colOff>990600</xdr:colOff>
      <xdr:row>84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171450</xdr:colOff>
      <xdr:row>105</xdr:row>
      <xdr:rowOff>9525</xdr:rowOff>
    </xdr:from>
    <xdr:to>
      <xdr:col>14</xdr:col>
      <xdr:colOff>990601</xdr:colOff>
      <xdr:row>121</xdr:row>
      <xdr:rowOff>185738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21</xdr:row>
      <xdr:rowOff>152400</xdr:rowOff>
    </xdr:from>
    <xdr:to>
      <xdr:col>15</xdr:col>
      <xdr:colOff>9524</xdr:colOff>
      <xdr:row>36</xdr:row>
      <xdr:rowOff>119063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104776</xdr:colOff>
      <xdr:row>84</xdr:row>
      <xdr:rowOff>114300</xdr:rowOff>
    </xdr:from>
    <xdr:to>
      <xdr:col>14</xdr:col>
      <xdr:colOff>990600</xdr:colOff>
      <xdr:row>86</xdr:row>
      <xdr:rowOff>85725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048" t="26566" r="59369" b="69625"/>
        <a:stretch/>
      </xdr:blipFill>
      <xdr:spPr>
        <a:xfrm>
          <a:off x="4857751" y="14039850"/>
          <a:ext cx="4048124" cy="37147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122</xdr:row>
      <xdr:rowOff>85724</xdr:rowOff>
    </xdr:from>
    <xdr:to>
      <xdr:col>14</xdr:col>
      <xdr:colOff>981075</xdr:colOff>
      <xdr:row>124</xdr:row>
      <xdr:rowOff>47625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344" t="20219" r="53979" b="76069"/>
        <a:stretch/>
      </xdr:blipFill>
      <xdr:spPr>
        <a:xfrm>
          <a:off x="6181725" y="21183599"/>
          <a:ext cx="2714625" cy="361951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149</xdr:row>
      <xdr:rowOff>57150</xdr:rowOff>
    </xdr:from>
    <xdr:to>
      <xdr:col>15</xdr:col>
      <xdr:colOff>28576</xdr:colOff>
      <xdr:row>167</xdr:row>
      <xdr:rowOff>104775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813" t="43951" r="14285" b="18642"/>
        <a:stretch/>
      </xdr:blipFill>
      <xdr:spPr>
        <a:xfrm>
          <a:off x="590551" y="26231850"/>
          <a:ext cx="8362950" cy="36480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15</xdr:col>
      <xdr:colOff>0</xdr:colOff>
      <xdr:row>19</xdr:row>
      <xdr:rowOff>142875</xdr:rowOff>
    </xdr:to>
    <xdr:pic>
      <xdr:nvPicPr>
        <xdr:cNvPr id="10" name="Picture 9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733675"/>
          <a:ext cx="8439150" cy="342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9"/>
  <sheetViews>
    <sheetView showGridLines="0" tabSelected="1" workbookViewId="0">
      <selection activeCell="B6" sqref="B6"/>
    </sheetView>
  </sheetViews>
  <sheetFormatPr defaultColWidth="10.875" defaultRowHeight="15.75" x14ac:dyDescent="0.25"/>
  <cols>
    <col min="1" max="1" width="2.875" style="4" customWidth="1"/>
    <col min="2" max="2" width="1.375" style="4" customWidth="1"/>
    <col min="3" max="3" width="2.125" style="4" customWidth="1"/>
    <col min="4" max="4" width="10.375" style="4" customWidth="1"/>
    <col min="5" max="5" width="2.875" style="4" customWidth="1"/>
    <col min="6" max="11" width="10.875" style="4"/>
    <col min="12" max="12" width="10.5" style="4" customWidth="1"/>
    <col min="13" max="16384" width="10.875" style="4"/>
  </cols>
  <sheetData>
    <row r="1" spans="2:14" ht="7.5" customHeight="1" x14ac:dyDescent="0.25"/>
    <row r="2" spans="2:14" ht="63.75" customHeight="1" x14ac:dyDescent="0.25">
      <c r="K2" s="86" t="s">
        <v>36</v>
      </c>
      <c r="L2" s="86"/>
      <c r="M2" s="86"/>
      <c r="N2" s="86"/>
    </row>
    <row r="3" spans="2:14" ht="1.5" customHeight="1" x14ac:dyDescent="0.3"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</row>
    <row r="4" spans="2:14" ht="1.5" customHeight="1" x14ac:dyDescent="0.25"/>
    <row r="5" spans="2:14" ht="22.5" customHeight="1" x14ac:dyDescent="0.3">
      <c r="B5" s="84" t="s">
        <v>37</v>
      </c>
      <c r="C5" s="84"/>
      <c r="D5" s="84"/>
      <c r="E5" s="84"/>
      <c r="F5" s="84"/>
      <c r="G5" s="84"/>
      <c r="H5" s="84"/>
      <c r="I5" s="84"/>
      <c r="J5" s="84"/>
      <c r="K5" s="84"/>
      <c r="L5" s="84"/>
      <c r="M5" s="80"/>
      <c r="N5" s="80"/>
    </row>
    <row r="6" spans="2:14" s="5" customFormat="1" ht="1.5" customHeight="1" x14ac:dyDescent="0.3"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2:14" ht="1.5" customHeight="1" x14ac:dyDescent="0.3"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</row>
    <row r="10" spans="2:14" x14ac:dyDescent="0.25">
      <c r="B10" s="81"/>
    </row>
    <row r="11" spans="2:14" ht="15.75" customHeight="1" x14ac:dyDescent="0.25">
      <c r="B11" s="81"/>
      <c r="D11" s="6" t="s">
        <v>2</v>
      </c>
      <c r="F11" s="85" t="s">
        <v>13</v>
      </c>
      <c r="G11" s="85"/>
      <c r="H11" s="85"/>
      <c r="I11" s="85"/>
      <c r="J11" s="85"/>
      <c r="K11" s="85"/>
      <c r="L11" s="85"/>
      <c r="M11" s="85"/>
      <c r="N11" s="85"/>
    </row>
    <row r="12" spans="2:14" x14ac:dyDescent="0.25">
      <c r="B12" s="81"/>
      <c r="D12" s="6"/>
      <c r="F12" s="85"/>
      <c r="G12" s="85"/>
      <c r="H12" s="85"/>
      <c r="I12" s="85"/>
      <c r="J12" s="85"/>
      <c r="K12" s="85"/>
      <c r="L12" s="85"/>
      <c r="M12" s="85"/>
      <c r="N12" s="85"/>
    </row>
    <row r="13" spans="2:14" x14ac:dyDescent="0.25">
      <c r="B13" s="81"/>
      <c r="D13" s="6"/>
      <c r="F13" s="13"/>
      <c r="G13" s="13"/>
      <c r="H13" s="13"/>
      <c r="I13" s="13"/>
      <c r="J13" s="13"/>
      <c r="K13" s="13"/>
      <c r="L13" s="13"/>
    </row>
    <row r="14" spans="2:14" x14ac:dyDescent="0.25">
      <c r="B14" s="81"/>
      <c r="D14" s="6" t="s">
        <v>1</v>
      </c>
      <c r="F14" s="85" t="s">
        <v>27</v>
      </c>
      <c r="G14" s="85"/>
      <c r="H14" s="85"/>
      <c r="I14" s="85"/>
      <c r="J14" s="85"/>
      <c r="K14" s="85"/>
      <c r="L14" s="85"/>
    </row>
    <row r="15" spans="2:14" x14ac:dyDescent="0.25">
      <c r="B15" s="81"/>
      <c r="D15" s="6"/>
      <c r="F15" s="85"/>
      <c r="G15" s="85"/>
      <c r="H15" s="85"/>
      <c r="I15" s="85"/>
      <c r="J15" s="85"/>
      <c r="K15" s="85"/>
      <c r="L15" s="85"/>
    </row>
    <row r="16" spans="2:14" x14ac:dyDescent="0.25">
      <c r="B16" s="81"/>
      <c r="D16" s="6"/>
      <c r="F16" s="13"/>
      <c r="G16" s="13"/>
      <c r="H16" s="13"/>
      <c r="I16" s="13"/>
      <c r="J16" s="13"/>
      <c r="K16" s="13"/>
      <c r="L16" s="13"/>
    </row>
    <row r="17" spans="2:14" ht="15.75" customHeight="1" x14ac:dyDescent="0.25">
      <c r="B17" s="81"/>
      <c r="D17" s="6" t="s">
        <v>0</v>
      </c>
      <c r="E17" s="7"/>
      <c r="F17" s="87" t="s">
        <v>26</v>
      </c>
      <c r="G17" s="87"/>
      <c r="H17" s="87"/>
      <c r="I17" s="87"/>
      <c r="J17" s="87"/>
      <c r="K17" s="87"/>
      <c r="L17" s="87"/>
      <c r="M17" s="87"/>
      <c r="N17" s="87"/>
    </row>
    <row r="18" spans="2:14" x14ac:dyDescent="0.25">
      <c r="B18" s="81"/>
      <c r="D18" s="6"/>
      <c r="E18" s="7"/>
      <c r="F18" s="87"/>
      <c r="G18" s="87"/>
      <c r="H18" s="87"/>
      <c r="I18" s="87"/>
      <c r="J18" s="87"/>
      <c r="K18" s="87"/>
      <c r="L18" s="87"/>
      <c r="M18" s="87"/>
      <c r="N18" s="87"/>
    </row>
    <row r="19" spans="2:14" x14ac:dyDescent="0.25">
      <c r="B19" s="81"/>
      <c r="D19" s="6"/>
      <c r="E19" s="7"/>
      <c r="F19" s="8"/>
      <c r="G19" s="8"/>
      <c r="H19" s="8"/>
      <c r="I19" s="8"/>
      <c r="J19" s="8"/>
      <c r="K19" s="8"/>
      <c r="L19" s="8"/>
    </row>
  </sheetData>
  <sheetProtection selectLockedCells="1"/>
  <mergeCells count="7">
    <mergeCell ref="B5:L5"/>
    <mergeCell ref="F14:L15"/>
    <mergeCell ref="K2:N2"/>
    <mergeCell ref="F11:N12"/>
    <mergeCell ref="F17:N18"/>
    <mergeCell ref="B7:N7"/>
    <mergeCell ref="B3:N3"/>
  </mergeCells>
  <pageMargins left="0.75" right="0.75" top="1" bottom="1" header="0.5" footer="0.5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72"/>
  <sheetViews>
    <sheetView showGridLines="0" zoomScaleNormal="100" workbookViewId="0">
      <selection activeCell="F104" sqref="F104"/>
    </sheetView>
  </sheetViews>
  <sheetFormatPr defaultColWidth="10.875" defaultRowHeight="15.75" x14ac:dyDescent="0.25"/>
  <cols>
    <col min="1" max="1" width="2.875" style="1" customWidth="1"/>
    <col min="2" max="2" width="1.375" style="1" customWidth="1"/>
    <col min="3" max="3" width="2.125" style="1" customWidth="1"/>
    <col min="4" max="4" width="16.625" style="1" customWidth="1"/>
    <col min="5" max="5" width="15.125" style="1" customWidth="1"/>
    <col min="6" max="6" width="7" style="1" customWidth="1"/>
    <col min="7" max="7" width="7.75" style="1" customWidth="1"/>
    <col min="8" max="8" width="9.5" style="1" bestFit="1" customWidth="1"/>
    <col min="9" max="9" width="9.125" style="1" customWidth="1"/>
    <col min="10" max="10" width="8.75" style="1" customWidth="1"/>
    <col min="11" max="11" width="3.625" style="1" customWidth="1"/>
    <col min="12" max="12" width="9.125" style="1" customWidth="1"/>
    <col min="13" max="13" width="10.875" style="1"/>
    <col min="14" max="14" width="10.875" style="1" hidden="1" customWidth="1"/>
    <col min="15" max="15" width="13.25" style="1" customWidth="1"/>
    <col min="16" max="16384" width="10.875" style="1"/>
  </cols>
  <sheetData>
    <row r="1" spans="2:15" ht="7.5" customHeight="1" x14ac:dyDescent="0.25"/>
    <row r="2" spans="2:15" ht="63.75" customHeight="1" x14ac:dyDescent="0.25">
      <c r="L2" s="86" t="s">
        <v>36</v>
      </c>
      <c r="M2" s="86"/>
      <c r="N2" s="86"/>
      <c r="O2" s="86"/>
    </row>
    <row r="3" spans="2:15" ht="1.5" customHeight="1" x14ac:dyDescent="0.3"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</row>
    <row r="4" spans="2:15" ht="1.5" customHeight="1" x14ac:dyDescent="0.25"/>
    <row r="5" spans="2:15" ht="22.5" customHeight="1" x14ac:dyDescent="0.3">
      <c r="B5" s="84" t="s">
        <v>19</v>
      </c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</row>
    <row r="6" spans="2:15" s="3" customFormat="1" ht="1.5" customHeight="1" x14ac:dyDescent="0.3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2:15" ht="1.5" customHeight="1" x14ac:dyDescent="0.3"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</row>
    <row r="9" spans="2:15" ht="15" customHeight="1" x14ac:dyDescent="0.25">
      <c r="B9" s="82"/>
      <c r="D9" s="10" t="s">
        <v>14</v>
      </c>
      <c r="E9" s="98" t="s">
        <v>32</v>
      </c>
      <c r="F9" s="98"/>
      <c r="G9" s="98"/>
      <c r="H9" s="98"/>
      <c r="I9" s="98"/>
      <c r="J9" s="98"/>
      <c r="K9" s="98"/>
      <c r="L9" s="98"/>
      <c r="M9" s="98"/>
      <c r="N9" s="98"/>
      <c r="O9" s="98"/>
    </row>
    <row r="10" spans="2:15" x14ac:dyDescent="0.25">
      <c r="B10" s="82"/>
      <c r="D10" s="9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</row>
    <row r="11" spans="2:15" ht="21" customHeight="1" x14ac:dyDescent="0.25">
      <c r="B11" s="82"/>
      <c r="D11" s="9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</row>
    <row r="12" spans="2:15" ht="0.75" customHeight="1" x14ac:dyDescent="0.25">
      <c r="B12" s="82"/>
      <c r="D12" s="9"/>
      <c r="E12" s="45"/>
      <c r="F12" s="45"/>
      <c r="G12" s="45"/>
      <c r="H12" s="45"/>
      <c r="I12" s="45"/>
      <c r="J12" s="45"/>
      <c r="K12" s="45"/>
    </row>
    <row r="13" spans="2:15" ht="3" hidden="1" customHeight="1" x14ac:dyDescent="0.25">
      <c r="B13" s="82"/>
      <c r="D13" s="9"/>
      <c r="E13" s="45"/>
      <c r="F13" s="45"/>
      <c r="G13" s="45"/>
      <c r="H13" s="45"/>
      <c r="I13" s="45"/>
      <c r="J13" s="45"/>
      <c r="K13" s="45"/>
    </row>
    <row r="14" spans="2:15" ht="3" hidden="1" customHeight="1" x14ac:dyDescent="0.25">
      <c r="B14" s="82"/>
      <c r="D14" s="9"/>
      <c r="E14" s="45"/>
      <c r="F14" s="45"/>
      <c r="G14" s="45"/>
      <c r="H14" s="45"/>
      <c r="I14" s="45"/>
      <c r="J14" s="45"/>
      <c r="K14" s="45"/>
    </row>
    <row r="15" spans="2:15" ht="15" hidden="1" customHeight="1" x14ac:dyDescent="0.25">
      <c r="B15" s="82"/>
      <c r="D15" s="9"/>
      <c r="E15" s="9"/>
      <c r="F15" s="9"/>
      <c r="G15" s="9"/>
      <c r="H15" s="9"/>
      <c r="I15" s="9"/>
      <c r="J15" s="9"/>
      <c r="K15" s="9"/>
    </row>
    <row r="16" spans="2:15" x14ac:dyDescent="0.25">
      <c r="B16" s="82"/>
      <c r="D16" s="10"/>
      <c r="E16" s="11"/>
      <c r="F16" s="18"/>
      <c r="H16" s="11"/>
      <c r="I16" s="11"/>
      <c r="J16" s="11"/>
      <c r="K16" s="11"/>
      <c r="L16" s="11"/>
      <c r="M16" s="11"/>
      <c r="N16" s="12"/>
      <c r="O16" s="11"/>
    </row>
    <row r="17" spans="2:15" ht="15.75" customHeight="1" x14ac:dyDescent="0.25">
      <c r="B17" s="82"/>
      <c r="D17" s="10"/>
      <c r="E17" s="18" t="s">
        <v>15</v>
      </c>
      <c r="F17" s="18"/>
      <c r="G17" s="46"/>
      <c r="H17" s="47" t="s">
        <v>16</v>
      </c>
      <c r="I17" s="11"/>
      <c r="J17" s="11"/>
      <c r="K17" s="11"/>
      <c r="L17" s="46"/>
      <c r="M17" s="11"/>
      <c r="N17" s="12"/>
      <c r="O17" s="11"/>
    </row>
    <row r="18" spans="2:15" ht="15.75" customHeight="1" x14ac:dyDescent="0.25">
      <c r="B18" s="82"/>
      <c r="D18" s="10"/>
      <c r="E18" s="18"/>
      <c r="F18" s="18"/>
      <c r="G18" s="16"/>
      <c r="H18" s="48"/>
      <c r="I18" s="49"/>
      <c r="J18" s="49"/>
      <c r="K18" s="49"/>
      <c r="L18" s="16"/>
      <c r="M18" s="11"/>
      <c r="N18" s="12"/>
      <c r="O18" s="11"/>
    </row>
    <row r="19" spans="2:15" ht="15.75" customHeight="1" x14ac:dyDescent="0.25">
      <c r="B19" s="82"/>
      <c r="D19" s="10"/>
      <c r="E19" s="18"/>
      <c r="F19" s="18"/>
      <c r="G19" s="16"/>
      <c r="H19" s="48"/>
      <c r="I19" s="49"/>
      <c r="J19" s="49"/>
      <c r="K19" s="49"/>
      <c r="L19" s="16"/>
      <c r="M19" s="11"/>
      <c r="N19" s="12"/>
      <c r="O19" s="11"/>
    </row>
    <row r="20" spans="2:15" ht="15.75" customHeight="1" x14ac:dyDescent="0.25">
      <c r="B20" s="82"/>
      <c r="D20" s="10"/>
      <c r="E20" s="18"/>
      <c r="F20" s="18"/>
      <c r="G20" s="16"/>
      <c r="H20" s="48"/>
      <c r="I20" s="49"/>
      <c r="J20" s="49"/>
      <c r="K20" s="49"/>
      <c r="L20" s="16"/>
      <c r="M20" s="11"/>
      <c r="N20" s="12"/>
      <c r="O20" s="11"/>
    </row>
    <row r="21" spans="2:15" ht="15.75" customHeight="1" x14ac:dyDescent="0.25">
      <c r="B21" s="82"/>
      <c r="D21" s="10"/>
      <c r="E21" s="18"/>
      <c r="F21" s="18"/>
      <c r="G21" s="16"/>
      <c r="H21" s="48"/>
      <c r="I21" s="49"/>
      <c r="J21" s="49"/>
      <c r="K21" s="49"/>
      <c r="L21" s="16"/>
      <c r="M21" s="11"/>
      <c r="N21" s="12"/>
      <c r="O21" s="11"/>
    </row>
    <row r="22" spans="2:15" ht="15.75" customHeight="1" x14ac:dyDescent="0.25">
      <c r="B22" s="82"/>
      <c r="D22" s="10"/>
      <c r="E22" s="18"/>
      <c r="F22" s="18"/>
      <c r="G22" s="16"/>
      <c r="H22" s="48"/>
      <c r="I22" s="49"/>
      <c r="J22" s="49"/>
      <c r="K22" s="49"/>
      <c r="L22" s="16"/>
      <c r="M22" s="11"/>
      <c r="N22" s="12"/>
      <c r="O22" s="11"/>
    </row>
    <row r="23" spans="2:15" x14ac:dyDescent="0.25">
      <c r="B23" s="82"/>
      <c r="D23" s="10"/>
      <c r="E23" s="11"/>
      <c r="F23" s="18"/>
      <c r="G23" s="16"/>
      <c r="H23" s="49"/>
      <c r="I23" s="49"/>
      <c r="J23" s="49"/>
      <c r="K23" s="49"/>
      <c r="L23" s="49"/>
      <c r="M23" s="11"/>
      <c r="N23" s="12"/>
      <c r="O23" s="11"/>
    </row>
    <row r="24" spans="2:15" ht="63.75" customHeight="1" x14ac:dyDescent="0.25">
      <c r="B24" s="82"/>
      <c r="D24" s="10"/>
      <c r="E24" s="98"/>
      <c r="F24" s="98"/>
      <c r="G24" s="98"/>
      <c r="H24" s="98"/>
      <c r="I24" s="98"/>
      <c r="J24" s="98"/>
      <c r="K24" s="98"/>
      <c r="L24" s="98"/>
      <c r="M24" s="98"/>
      <c r="N24" s="12"/>
      <c r="O24" s="11"/>
    </row>
    <row r="25" spans="2:15" x14ac:dyDescent="0.25">
      <c r="B25" s="82"/>
      <c r="D25" s="10"/>
      <c r="E25" s="98"/>
      <c r="F25" s="98"/>
      <c r="G25" s="98"/>
      <c r="H25" s="98"/>
      <c r="I25" s="98"/>
      <c r="J25" s="98"/>
      <c r="K25" s="98"/>
      <c r="L25" s="98"/>
      <c r="M25" s="98"/>
      <c r="N25" s="12"/>
      <c r="O25" s="11"/>
    </row>
    <row r="26" spans="2:15" x14ac:dyDescent="0.25">
      <c r="B26" s="82"/>
      <c r="D26" s="10"/>
      <c r="E26" s="98"/>
      <c r="F26" s="98"/>
      <c r="G26" s="98"/>
      <c r="H26" s="98"/>
      <c r="I26" s="98"/>
      <c r="J26" s="98"/>
      <c r="K26" s="98"/>
      <c r="L26" s="98"/>
      <c r="M26" s="98"/>
      <c r="N26" s="12"/>
      <c r="O26" s="11"/>
    </row>
    <row r="27" spans="2:15" x14ac:dyDescent="0.25">
      <c r="B27" s="82"/>
      <c r="D27" s="10"/>
      <c r="E27" s="11"/>
      <c r="F27" s="18"/>
      <c r="H27" s="11"/>
      <c r="I27" s="11"/>
      <c r="J27" s="11"/>
      <c r="K27" s="11"/>
      <c r="L27" s="11"/>
      <c r="M27" s="11"/>
      <c r="N27" s="12"/>
      <c r="O27" s="11"/>
    </row>
    <row r="28" spans="2:15" x14ac:dyDescent="0.25">
      <c r="B28" s="82"/>
      <c r="D28" s="10"/>
      <c r="E28" s="11"/>
      <c r="F28" s="18"/>
      <c r="H28" s="11"/>
      <c r="I28" s="11"/>
      <c r="J28" s="11"/>
      <c r="K28" s="11"/>
      <c r="L28" s="11"/>
      <c r="M28" s="11"/>
      <c r="N28" s="12"/>
      <c r="O28" s="11"/>
    </row>
    <row r="29" spans="2:15" x14ac:dyDescent="0.25">
      <c r="B29" s="82"/>
      <c r="D29" s="10"/>
      <c r="E29" s="11"/>
      <c r="F29" s="18"/>
      <c r="H29" s="11"/>
      <c r="I29" s="11"/>
      <c r="J29" s="11"/>
      <c r="K29" s="11"/>
      <c r="L29" s="11"/>
      <c r="M29" s="11"/>
      <c r="N29" s="12"/>
      <c r="O29" s="11"/>
    </row>
    <row r="30" spans="2:15" x14ac:dyDescent="0.25">
      <c r="B30" s="82"/>
      <c r="D30" s="10"/>
      <c r="E30" s="11"/>
      <c r="F30" s="18"/>
      <c r="H30" s="11"/>
      <c r="I30" s="11"/>
      <c r="J30" s="11"/>
      <c r="K30" s="11"/>
      <c r="L30" s="11"/>
      <c r="M30" s="11"/>
      <c r="N30" s="12"/>
      <c r="O30" s="11"/>
    </row>
    <row r="31" spans="2:15" x14ac:dyDescent="0.25">
      <c r="B31" s="82"/>
      <c r="D31" s="10"/>
      <c r="E31" s="11"/>
      <c r="F31" s="18"/>
      <c r="H31" s="11"/>
      <c r="I31" s="11"/>
      <c r="J31" s="11"/>
      <c r="K31" s="11"/>
      <c r="L31" s="11"/>
      <c r="M31" s="11"/>
      <c r="N31" s="12"/>
      <c r="O31" s="11"/>
    </row>
    <row r="32" spans="2:15" x14ac:dyDescent="0.25">
      <c r="B32" s="82"/>
      <c r="D32" s="10"/>
      <c r="E32" s="11"/>
      <c r="F32" s="18"/>
      <c r="H32" s="11"/>
      <c r="I32" s="11"/>
      <c r="J32" s="11"/>
      <c r="K32" s="11"/>
      <c r="L32" s="11"/>
      <c r="M32" s="11"/>
      <c r="N32" s="12"/>
      <c r="O32" s="11"/>
    </row>
    <row r="33" spans="2:15" x14ac:dyDescent="0.25">
      <c r="B33" s="82"/>
      <c r="D33" s="10"/>
      <c r="E33" s="11"/>
      <c r="F33" s="18"/>
      <c r="H33" s="11"/>
      <c r="I33" s="11"/>
      <c r="J33" s="11"/>
      <c r="K33" s="11"/>
      <c r="L33" s="11"/>
      <c r="M33" s="11"/>
      <c r="N33" s="12"/>
      <c r="O33" s="11"/>
    </row>
    <row r="34" spans="2:15" x14ac:dyDescent="0.25">
      <c r="B34" s="82"/>
      <c r="D34" s="10"/>
      <c r="E34" s="11"/>
      <c r="F34" s="18"/>
      <c r="H34" s="11"/>
      <c r="I34" s="11"/>
      <c r="J34" s="11"/>
      <c r="K34" s="11"/>
      <c r="L34" s="11"/>
      <c r="M34" s="11"/>
      <c r="N34" s="12"/>
      <c r="O34" s="11"/>
    </row>
    <row r="35" spans="2:15" x14ac:dyDescent="0.25">
      <c r="B35" s="82"/>
      <c r="D35" s="10"/>
      <c r="E35" s="11"/>
      <c r="F35" s="18"/>
      <c r="H35" s="11"/>
      <c r="I35" s="11"/>
      <c r="J35" s="11"/>
      <c r="K35" s="11"/>
      <c r="L35" s="11"/>
      <c r="M35" s="11"/>
      <c r="N35" s="12"/>
      <c r="O35" s="11"/>
    </row>
    <row r="36" spans="2:15" x14ac:dyDescent="0.25">
      <c r="B36" s="82"/>
      <c r="D36" s="10"/>
      <c r="E36" s="11"/>
      <c r="F36" s="18"/>
      <c r="H36" s="11"/>
      <c r="I36" s="11"/>
      <c r="J36" s="11"/>
      <c r="K36" s="11"/>
      <c r="L36" s="11"/>
      <c r="M36" s="11"/>
      <c r="N36" s="12"/>
      <c r="O36" s="11"/>
    </row>
    <row r="37" spans="2:15" x14ac:dyDescent="0.25">
      <c r="B37" s="82"/>
      <c r="D37" s="10"/>
      <c r="E37" s="11"/>
      <c r="F37" s="18"/>
      <c r="H37" s="11"/>
      <c r="I37" s="11"/>
      <c r="J37" s="11"/>
      <c r="K37" s="11"/>
      <c r="L37" s="11"/>
      <c r="M37" s="11"/>
      <c r="N37" s="12"/>
      <c r="O37" s="11"/>
    </row>
    <row r="38" spans="2:15" ht="13.5" customHeight="1" x14ac:dyDescent="0.25">
      <c r="B38" s="82"/>
      <c r="D38" s="10"/>
      <c r="E38" s="11"/>
      <c r="F38" s="18"/>
      <c r="H38" s="11"/>
      <c r="I38" s="11"/>
      <c r="J38" s="11"/>
      <c r="K38" s="11"/>
      <c r="L38" s="11"/>
      <c r="M38" s="11"/>
      <c r="N38" s="12"/>
      <c r="O38" s="11"/>
    </row>
    <row r="39" spans="2:15" hidden="1" x14ac:dyDescent="0.25">
      <c r="B39" s="82"/>
      <c r="D39" s="10"/>
      <c r="E39" s="11"/>
      <c r="F39" s="18"/>
      <c r="H39" s="11"/>
      <c r="I39" s="11"/>
      <c r="J39" s="11"/>
      <c r="K39" s="11"/>
      <c r="L39" s="11"/>
      <c r="M39" s="11"/>
      <c r="N39" s="12"/>
      <c r="O39" s="11"/>
    </row>
    <row r="40" spans="2:15" hidden="1" x14ac:dyDescent="0.25">
      <c r="B40" s="82"/>
      <c r="D40" s="10"/>
      <c r="E40" s="11"/>
      <c r="F40" s="18"/>
      <c r="H40" s="11"/>
      <c r="I40" s="11"/>
      <c r="J40" s="11"/>
      <c r="K40" s="11"/>
      <c r="L40" s="11"/>
      <c r="M40" s="11"/>
      <c r="N40" s="12"/>
      <c r="O40" s="11"/>
    </row>
    <row r="41" spans="2:15" hidden="1" x14ac:dyDescent="0.25">
      <c r="B41" s="82"/>
      <c r="D41" s="10"/>
      <c r="E41" s="11"/>
      <c r="F41" s="18"/>
      <c r="H41" s="11"/>
      <c r="I41" s="11"/>
      <c r="J41" s="11"/>
      <c r="K41" s="11"/>
      <c r="L41" s="11"/>
      <c r="M41" s="11"/>
      <c r="N41" s="12"/>
      <c r="O41" s="11"/>
    </row>
    <row r="42" spans="2:15" hidden="1" x14ac:dyDescent="0.25">
      <c r="B42" s="82"/>
      <c r="D42" s="10"/>
      <c r="E42" s="11"/>
      <c r="F42" s="18"/>
      <c r="H42" s="11"/>
      <c r="I42" s="11"/>
      <c r="J42" s="11"/>
      <c r="K42" s="11"/>
      <c r="L42" s="11"/>
      <c r="M42" s="11"/>
      <c r="N42" s="12"/>
      <c r="O42" s="11"/>
    </row>
    <row r="43" spans="2:15" hidden="1" x14ac:dyDescent="0.25">
      <c r="B43" s="82"/>
      <c r="D43" s="10"/>
      <c r="E43" s="11"/>
      <c r="F43" s="18"/>
      <c r="H43" s="11"/>
      <c r="I43" s="11"/>
      <c r="J43" s="11"/>
      <c r="K43" s="11"/>
      <c r="L43" s="11"/>
      <c r="M43" s="11"/>
      <c r="N43" s="12"/>
      <c r="O43" s="11"/>
    </row>
    <row r="44" spans="2:15" hidden="1" x14ac:dyDescent="0.25">
      <c r="B44" s="82"/>
      <c r="D44" s="10"/>
      <c r="E44" s="11"/>
      <c r="F44" s="18"/>
      <c r="H44" s="11"/>
      <c r="I44" s="11"/>
      <c r="J44" s="11"/>
      <c r="K44" s="11"/>
      <c r="L44" s="11"/>
      <c r="M44" s="11"/>
      <c r="N44" s="12"/>
      <c r="O44" s="11"/>
    </row>
    <row r="45" spans="2:15" hidden="1" x14ac:dyDescent="0.25">
      <c r="B45" s="82"/>
      <c r="D45" s="10"/>
      <c r="E45" s="11"/>
      <c r="F45" s="18"/>
      <c r="H45" s="11"/>
      <c r="I45" s="11"/>
      <c r="J45" s="11"/>
      <c r="K45" s="11"/>
      <c r="L45" s="11"/>
      <c r="M45" s="11"/>
      <c r="N45" s="12"/>
      <c r="O45" s="11"/>
    </row>
    <row r="46" spans="2:15" hidden="1" x14ac:dyDescent="0.25">
      <c r="B46" s="82"/>
      <c r="D46" s="10"/>
      <c r="E46" s="11"/>
      <c r="F46" s="18"/>
      <c r="H46" s="11"/>
      <c r="I46" s="11"/>
      <c r="J46" s="11"/>
      <c r="K46" s="11"/>
      <c r="L46" s="11"/>
      <c r="M46" s="11"/>
      <c r="N46" s="12"/>
      <c r="O46" s="11"/>
    </row>
    <row r="47" spans="2:15" hidden="1" x14ac:dyDescent="0.25">
      <c r="B47" s="82"/>
      <c r="D47" s="10"/>
      <c r="E47" s="11"/>
      <c r="F47" s="18"/>
      <c r="H47" s="11"/>
      <c r="I47" s="11"/>
      <c r="J47" s="11"/>
      <c r="K47" s="11"/>
      <c r="L47" s="11"/>
      <c r="M47" s="11"/>
      <c r="N47" s="12"/>
      <c r="O47" s="11"/>
    </row>
    <row r="48" spans="2:15" hidden="1" x14ac:dyDescent="0.25">
      <c r="B48" s="82"/>
      <c r="D48" s="10"/>
      <c r="E48" s="11"/>
      <c r="F48" s="18"/>
      <c r="H48" s="11"/>
      <c r="I48" s="11"/>
      <c r="J48" s="11"/>
      <c r="K48" s="11"/>
      <c r="L48" s="11"/>
      <c r="M48" s="11"/>
      <c r="N48" s="12"/>
      <c r="O48" s="11"/>
    </row>
    <row r="49" spans="1:16383" hidden="1" x14ac:dyDescent="0.25">
      <c r="B49" s="82"/>
      <c r="D49" s="10"/>
      <c r="E49" s="11"/>
      <c r="F49" s="18"/>
      <c r="H49" s="11"/>
      <c r="I49" s="11"/>
      <c r="J49" s="11"/>
      <c r="K49" s="11"/>
      <c r="L49" s="11"/>
      <c r="M49" s="11"/>
      <c r="N49" s="12"/>
      <c r="O49" s="11"/>
    </row>
    <row r="50" spans="1:16383" hidden="1" x14ac:dyDescent="0.25">
      <c r="B50" s="82"/>
      <c r="D50" s="10"/>
      <c r="E50" s="11"/>
      <c r="F50" s="18"/>
      <c r="H50" s="11"/>
      <c r="I50" s="11"/>
      <c r="J50" s="11"/>
      <c r="K50" s="11"/>
      <c r="L50" s="11"/>
      <c r="M50" s="11"/>
      <c r="N50" s="12"/>
      <c r="O50" s="11"/>
    </row>
    <row r="51" spans="1:16383" hidden="1" x14ac:dyDescent="0.25">
      <c r="B51" s="82"/>
      <c r="D51" s="10"/>
      <c r="E51" s="11"/>
      <c r="F51" s="18"/>
      <c r="H51" s="11"/>
      <c r="I51" s="11"/>
      <c r="J51" s="11"/>
      <c r="K51" s="11"/>
      <c r="L51" s="11"/>
      <c r="M51" s="11"/>
      <c r="N51" s="12"/>
      <c r="O51" s="11"/>
    </row>
    <row r="52" spans="1:16383" hidden="1" x14ac:dyDescent="0.25">
      <c r="B52" s="82"/>
      <c r="D52" s="10"/>
      <c r="E52" s="11"/>
      <c r="F52" s="18"/>
      <c r="H52" s="11"/>
      <c r="I52" s="11"/>
      <c r="J52" s="11"/>
      <c r="K52" s="11"/>
      <c r="L52" s="11"/>
      <c r="M52" s="11"/>
      <c r="N52" s="12"/>
      <c r="O52" s="11"/>
    </row>
    <row r="53" spans="1:16383" hidden="1" x14ac:dyDescent="0.25">
      <c r="A53" s="10"/>
      <c r="B53" s="83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0"/>
      <c r="XCN53" s="10"/>
      <c r="XCO53" s="10"/>
      <c r="XCP53" s="10"/>
      <c r="XCQ53" s="10"/>
      <c r="XCR53" s="10"/>
      <c r="XCS53" s="10"/>
      <c r="XCT53" s="10"/>
      <c r="XCU53" s="10"/>
      <c r="XCV53" s="10"/>
      <c r="XCW53" s="10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0"/>
      <c r="XEY53" s="10"/>
      <c r="XEZ53" s="10"/>
      <c r="XFA53" s="10"/>
      <c r="XFB53" s="10"/>
      <c r="XFC53" s="10"/>
    </row>
    <row r="54" spans="1:16383" hidden="1" x14ac:dyDescent="0.25">
      <c r="B54" s="82"/>
      <c r="D54" s="10"/>
      <c r="E54" s="11"/>
      <c r="F54" s="18"/>
      <c r="H54" s="11"/>
      <c r="I54" s="11"/>
      <c r="J54" s="11"/>
      <c r="K54" s="11"/>
      <c r="L54" s="11"/>
      <c r="M54" s="11"/>
      <c r="N54" s="12"/>
      <c r="O54" s="11"/>
    </row>
    <row r="55" spans="1:16383" x14ac:dyDescent="0.25">
      <c r="B55" s="82"/>
      <c r="D55" s="10"/>
      <c r="E55" s="50" t="s">
        <v>17</v>
      </c>
      <c r="F55" s="50"/>
      <c r="G55" s="50"/>
      <c r="H55" s="50"/>
      <c r="I55" s="50"/>
      <c r="J55" s="50"/>
      <c r="K55" s="50"/>
      <c r="L55" s="50"/>
      <c r="M55" s="50"/>
      <c r="N55" s="12"/>
      <c r="O55" s="11"/>
    </row>
    <row r="56" spans="1:16383" x14ac:dyDescent="0.25">
      <c r="B56" s="82"/>
      <c r="D56" s="10"/>
      <c r="E56" s="50"/>
      <c r="F56" s="50"/>
      <c r="G56" s="50"/>
      <c r="H56" s="50"/>
      <c r="I56" s="50"/>
      <c r="J56" s="50"/>
      <c r="K56" s="50"/>
      <c r="L56" s="50"/>
      <c r="M56" s="50"/>
      <c r="N56" s="12"/>
      <c r="O56" s="11"/>
    </row>
    <row r="57" spans="1:16383" ht="15.75" customHeight="1" x14ac:dyDescent="0.25">
      <c r="B57" s="82"/>
      <c r="D57" s="10" t="s">
        <v>18</v>
      </c>
      <c r="E57" s="98" t="s">
        <v>34</v>
      </c>
      <c r="F57" s="98"/>
      <c r="G57" s="98"/>
      <c r="H57" s="98"/>
      <c r="I57" s="98"/>
      <c r="J57" s="98"/>
      <c r="K57" s="98"/>
      <c r="L57" s="98"/>
      <c r="M57" s="98"/>
      <c r="N57" s="98"/>
      <c r="O57" s="98"/>
    </row>
    <row r="58" spans="1:16383" x14ac:dyDescent="0.25">
      <c r="B58" s="82"/>
      <c r="D58" s="9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</row>
    <row r="59" spans="1:16383" ht="49.5" customHeight="1" x14ac:dyDescent="0.25">
      <c r="B59" s="82"/>
      <c r="D59" s="9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</row>
    <row r="60" spans="1:16383" x14ac:dyDescent="0.25">
      <c r="B60" s="82"/>
      <c r="D60" s="10"/>
      <c r="E60" s="50"/>
      <c r="F60" s="50"/>
      <c r="G60" s="50"/>
      <c r="H60" s="50"/>
      <c r="I60" s="50"/>
      <c r="J60" s="50"/>
      <c r="K60" s="50"/>
      <c r="L60" s="50"/>
      <c r="M60" s="50"/>
      <c r="N60" s="12"/>
      <c r="O60" s="11"/>
    </row>
    <row r="61" spans="1:16383" x14ac:dyDescent="0.25">
      <c r="B61" s="82"/>
      <c r="D61" s="10"/>
      <c r="E61" s="27" t="s">
        <v>10</v>
      </c>
      <c r="F61" s="50"/>
      <c r="G61" s="50"/>
      <c r="H61" s="50"/>
      <c r="I61" s="50"/>
      <c r="J61" s="31"/>
      <c r="K61" s="50"/>
      <c r="L61" s="50"/>
      <c r="M61" s="50"/>
      <c r="N61" s="12"/>
      <c r="O61" s="11"/>
    </row>
    <row r="62" spans="1:16383" x14ac:dyDescent="0.25">
      <c r="B62" s="82"/>
      <c r="D62" s="10"/>
      <c r="E62" s="53">
        <v>0.7</v>
      </c>
      <c r="F62" s="19" t="s">
        <v>20</v>
      </c>
      <c r="G62" s="50"/>
      <c r="H62" s="46"/>
      <c r="I62" s="55" t="str">
        <f>IF(H62="","",IF(AND(H62='Lösung Aufgabe 1'!$H$62),"Richtig","Falsch"))</f>
        <v/>
      </c>
      <c r="J62" s="31"/>
      <c r="K62" s="57"/>
      <c r="L62" s="56"/>
      <c r="M62" s="26"/>
      <c r="N62" s="12"/>
      <c r="O62" s="11"/>
    </row>
    <row r="63" spans="1:16383" x14ac:dyDescent="0.25">
      <c r="B63" s="82"/>
      <c r="D63" s="10"/>
      <c r="E63" s="53">
        <v>0.9</v>
      </c>
      <c r="F63" s="19" t="s">
        <v>20</v>
      </c>
      <c r="G63" s="50"/>
      <c r="H63" s="46"/>
      <c r="I63" s="55" t="str">
        <f>IF(H63="","",IF(AND(H63='Lösung Aufgabe 1'!$H$63),"Richtig","Falsch"))</f>
        <v/>
      </c>
      <c r="J63" s="50"/>
      <c r="K63" s="50"/>
      <c r="L63" s="50"/>
      <c r="M63" s="50"/>
      <c r="N63" s="12"/>
      <c r="O63" s="11"/>
    </row>
    <row r="64" spans="1:16383" x14ac:dyDescent="0.25">
      <c r="B64" s="82"/>
      <c r="D64" s="10"/>
      <c r="E64" s="53">
        <v>0.95</v>
      </c>
      <c r="F64" s="19" t="s">
        <v>20</v>
      </c>
      <c r="G64" s="50"/>
      <c r="H64" s="46"/>
      <c r="I64" s="55" t="str">
        <f>IF(H64="","",IF(AND(H64='Lösung Aufgabe 1'!$H$64),"Richtig","Falsch"))</f>
        <v/>
      </c>
      <c r="J64" s="50"/>
      <c r="K64" s="50"/>
      <c r="L64" s="50"/>
      <c r="M64" s="50"/>
      <c r="N64" s="12"/>
      <c r="O64" s="11"/>
    </row>
    <row r="65" spans="2:15" x14ac:dyDescent="0.25">
      <c r="B65" s="82"/>
      <c r="D65" s="10"/>
      <c r="E65" s="54">
        <v>0.99</v>
      </c>
      <c r="F65" s="19" t="s">
        <v>20</v>
      </c>
      <c r="H65" s="46"/>
      <c r="I65" s="55" t="str">
        <f>IF(H65="","",IF(AND(H65='Lösung Aufgabe 1'!$H$65),"Richtig","Falsch"))</f>
        <v/>
      </c>
      <c r="J65" s="11"/>
      <c r="K65" s="11"/>
      <c r="L65" s="11"/>
      <c r="M65" s="11"/>
      <c r="N65" s="12"/>
      <c r="O65" s="11"/>
    </row>
    <row r="66" spans="2:15" x14ac:dyDescent="0.25">
      <c r="B66" s="82"/>
      <c r="D66" s="10"/>
    </row>
    <row r="67" spans="2:15" x14ac:dyDescent="0.25">
      <c r="B67" s="82"/>
      <c r="D67" s="9"/>
    </row>
    <row r="68" spans="2:15" ht="30" customHeight="1" x14ac:dyDescent="0.25">
      <c r="B68" s="82"/>
      <c r="D68" s="32" t="s">
        <v>3</v>
      </c>
      <c r="E68" s="33" t="s">
        <v>4</v>
      </c>
      <c r="F68" s="34" t="s">
        <v>5</v>
      </c>
      <c r="G68" s="35" t="s">
        <v>6</v>
      </c>
      <c r="H68" s="37" t="s">
        <v>7</v>
      </c>
      <c r="I68" s="22"/>
      <c r="J68" s="22"/>
      <c r="K68" s="21"/>
    </row>
    <row r="69" spans="2:15" ht="15.75" customHeight="1" x14ac:dyDescent="0.25">
      <c r="B69" s="82"/>
      <c r="D69" s="38">
        <v>0</v>
      </c>
      <c r="E69" s="15">
        <f>BINOMDIST(D69,100,0.1,FALSE)</f>
        <v>2.6561398887587476E-5</v>
      </c>
      <c r="F69" s="20">
        <f>E69*D69</f>
        <v>0</v>
      </c>
      <c r="G69" s="15">
        <f>BINOMDIST(D69,100,0.1,TRUE)</f>
        <v>2.6561398887587476E-5</v>
      </c>
      <c r="H69" s="51">
        <f>D69</f>
        <v>0</v>
      </c>
      <c r="I69" s="24"/>
      <c r="J69" s="25"/>
    </row>
    <row r="70" spans="2:15" x14ac:dyDescent="0.25">
      <c r="B70" s="82"/>
      <c r="D70" s="38">
        <v>1</v>
      </c>
      <c r="E70" s="15">
        <f t="shared" ref="E70:E92" si="0">BINOMDIST(D70,100,0.1,FALSE)</f>
        <v>2.9512665430652773E-4</v>
      </c>
      <c r="F70" s="20">
        <f t="shared" ref="F70:F92" si="1">E70*D70</f>
        <v>2.9512665430652773E-4</v>
      </c>
      <c r="G70" s="15">
        <f t="shared" ref="G70:G92" si="2">BINOMDIST(D70,100,0.1,TRUE)</f>
        <v>3.2168805319411484E-4</v>
      </c>
      <c r="H70" s="51">
        <f t="shared" ref="H70:H92" si="3">D70</f>
        <v>1</v>
      </c>
      <c r="I70" s="24"/>
      <c r="J70" s="25"/>
    </row>
    <row r="71" spans="2:15" ht="15.75" customHeight="1" x14ac:dyDescent="0.25">
      <c r="B71" s="82"/>
      <c r="D71" s="38">
        <v>2</v>
      </c>
      <c r="E71" s="15">
        <f t="shared" si="0"/>
        <v>1.6231965986859046E-3</v>
      </c>
      <c r="F71" s="20">
        <f t="shared" si="1"/>
        <v>3.2463931973718092E-3</v>
      </c>
      <c r="G71" s="15">
        <f t="shared" si="2"/>
        <v>1.944884651880017E-3</v>
      </c>
      <c r="H71" s="51">
        <f t="shared" si="3"/>
        <v>2</v>
      </c>
      <c r="I71" s="24"/>
      <c r="J71" s="25"/>
    </row>
    <row r="72" spans="2:15" ht="15.75" customHeight="1" x14ac:dyDescent="0.25">
      <c r="B72" s="82"/>
      <c r="D72" s="38">
        <v>3</v>
      </c>
      <c r="E72" s="15">
        <f t="shared" si="0"/>
        <v>5.8916024693043889E-3</v>
      </c>
      <c r="F72" s="20">
        <f t="shared" si="1"/>
        <v>1.7674807407913166E-2</v>
      </c>
      <c r="G72" s="15">
        <f t="shared" si="2"/>
        <v>7.8364871211844041E-3</v>
      </c>
      <c r="H72" s="51">
        <f t="shared" si="3"/>
        <v>3</v>
      </c>
      <c r="I72" s="24"/>
      <c r="J72" s="25"/>
    </row>
    <row r="73" spans="2:15" ht="15" customHeight="1" x14ac:dyDescent="0.25">
      <c r="B73" s="82"/>
      <c r="D73" s="38">
        <v>4</v>
      </c>
      <c r="E73" s="15">
        <f t="shared" si="0"/>
        <v>1.5874595542292376E-2</v>
      </c>
      <c r="F73" s="20">
        <f t="shared" si="1"/>
        <v>6.3498382169169504E-2</v>
      </c>
      <c r="G73" s="15">
        <f t="shared" si="2"/>
        <v>2.3711082663476744E-2</v>
      </c>
      <c r="H73" s="51">
        <f t="shared" si="3"/>
        <v>4</v>
      </c>
      <c r="I73" s="24"/>
      <c r="J73" s="25"/>
    </row>
    <row r="74" spans="2:15" ht="15.75" customHeight="1" x14ac:dyDescent="0.25">
      <c r="B74" s="82"/>
      <c r="D74" s="38">
        <v>5</v>
      </c>
      <c r="E74" s="15">
        <f t="shared" si="0"/>
        <v>3.3865803823557049E-2</v>
      </c>
      <c r="F74" s="20">
        <f t="shared" si="1"/>
        <v>0.16932901911778525</v>
      </c>
      <c r="G74" s="15">
        <f t="shared" si="2"/>
        <v>5.7576886487033796E-2</v>
      </c>
      <c r="H74" s="51">
        <f t="shared" si="3"/>
        <v>5</v>
      </c>
      <c r="I74" s="24"/>
      <c r="J74" s="25"/>
    </row>
    <row r="75" spans="2:15" x14ac:dyDescent="0.25">
      <c r="B75" s="82"/>
      <c r="D75" s="38">
        <v>6</v>
      </c>
      <c r="E75" s="15">
        <f t="shared" si="0"/>
        <v>5.9578728948850357E-2</v>
      </c>
      <c r="F75" s="20">
        <f t="shared" si="1"/>
        <v>0.35747237369310214</v>
      </c>
      <c r="G75" s="15">
        <f t="shared" si="2"/>
        <v>0.11715561543588424</v>
      </c>
      <c r="H75" s="51">
        <f t="shared" si="3"/>
        <v>6</v>
      </c>
      <c r="I75" s="24"/>
      <c r="J75" s="25"/>
    </row>
    <row r="76" spans="2:15" x14ac:dyDescent="0.25">
      <c r="B76" s="82"/>
      <c r="D76" s="38">
        <v>7</v>
      </c>
      <c r="E76" s="15">
        <f t="shared" si="0"/>
        <v>8.889524636812593E-2</v>
      </c>
      <c r="F76" s="20">
        <f t="shared" si="1"/>
        <v>0.62226672457688148</v>
      </c>
      <c r="G76" s="15">
        <f t="shared" si="2"/>
        <v>0.20605086180400992</v>
      </c>
      <c r="H76" s="51">
        <f t="shared" si="3"/>
        <v>7</v>
      </c>
      <c r="I76" s="24"/>
      <c r="J76" s="25"/>
    </row>
    <row r="77" spans="2:15" x14ac:dyDescent="0.25">
      <c r="B77" s="82"/>
      <c r="D77" s="38">
        <v>8</v>
      </c>
      <c r="E77" s="15">
        <f t="shared" si="0"/>
        <v>0.11482302655882935</v>
      </c>
      <c r="F77" s="20">
        <f t="shared" si="1"/>
        <v>0.91858421247063482</v>
      </c>
      <c r="G77" s="15">
        <f t="shared" si="2"/>
        <v>0.32087388836283953</v>
      </c>
      <c r="H77" s="51">
        <f t="shared" si="3"/>
        <v>8</v>
      </c>
      <c r="I77" s="24"/>
      <c r="J77" s="25"/>
    </row>
    <row r="78" spans="2:15" x14ac:dyDescent="0.25">
      <c r="B78" s="82"/>
      <c r="D78" s="38">
        <v>9</v>
      </c>
      <c r="E78" s="15">
        <f t="shared" si="0"/>
        <v>0.1304162770791642</v>
      </c>
      <c r="F78" s="20">
        <f t="shared" si="1"/>
        <v>1.1737464937124777</v>
      </c>
      <c r="G78" s="15">
        <f t="shared" si="2"/>
        <v>0.45129016544200362</v>
      </c>
      <c r="H78" s="51">
        <f t="shared" si="3"/>
        <v>9</v>
      </c>
      <c r="I78" s="24"/>
      <c r="J78" s="25"/>
    </row>
    <row r="79" spans="2:15" x14ac:dyDescent="0.25">
      <c r="B79" s="82"/>
      <c r="D79" s="38">
        <v>10</v>
      </c>
      <c r="E79" s="15">
        <f t="shared" si="0"/>
        <v>0.13186534682448822</v>
      </c>
      <c r="F79" s="20">
        <f t="shared" si="1"/>
        <v>1.3186534682448823</v>
      </c>
      <c r="G79" s="15">
        <f t="shared" si="2"/>
        <v>0.58315551226649132</v>
      </c>
      <c r="H79" s="51">
        <f t="shared" si="3"/>
        <v>10</v>
      </c>
      <c r="I79" s="24"/>
      <c r="J79" s="25"/>
    </row>
    <row r="80" spans="2:15" ht="15.75" customHeight="1" x14ac:dyDescent="0.25">
      <c r="B80" s="82"/>
      <c r="D80" s="38">
        <v>11</v>
      </c>
      <c r="E80" s="15">
        <f t="shared" si="0"/>
        <v>0.11987758802226202</v>
      </c>
      <c r="F80" s="20">
        <f t="shared" si="1"/>
        <v>1.3186534682448823</v>
      </c>
      <c r="G80" s="15">
        <f t="shared" si="2"/>
        <v>0.70303310028875377</v>
      </c>
      <c r="H80" s="51">
        <f t="shared" si="3"/>
        <v>11</v>
      </c>
      <c r="I80" s="24"/>
      <c r="J80" s="25"/>
    </row>
    <row r="81" spans="2:15" x14ac:dyDescent="0.25">
      <c r="B81" s="82"/>
      <c r="D81" s="38">
        <v>12</v>
      </c>
      <c r="E81" s="15">
        <f t="shared" si="0"/>
        <v>9.8788012351678889E-2</v>
      </c>
      <c r="F81" s="20">
        <f t="shared" si="1"/>
        <v>1.1854561482201467</v>
      </c>
      <c r="G81" s="15">
        <f t="shared" si="2"/>
        <v>0.80182111264043243</v>
      </c>
      <c r="H81" s="51">
        <f t="shared" si="3"/>
        <v>12</v>
      </c>
      <c r="I81" s="24"/>
      <c r="J81" s="25"/>
    </row>
    <row r="82" spans="2:15" x14ac:dyDescent="0.25">
      <c r="B82" s="82"/>
      <c r="D82" s="38">
        <v>13</v>
      </c>
      <c r="E82" s="15">
        <f t="shared" si="0"/>
        <v>7.4302094760237067E-2</v>
      </c>
      <c r="F82" s="20">
        <f t="shared" si="1"/>
        <v>0.96592723188308183</v>
      </c>
      <c r="G82" s="15">
        <f t="shared" si="2"/>
        <v>0.87612320740066973</v>
      </c>
      <c r="H82" s="51">
        <f t="shared" si="3"/>
        <v>13</v>
      </c>
      <c r="I82" s="24"/>
      <c r="J82" s="25"/>
    </row>
    <row r="83" spans="2:15" ht="15.75" customHeight="1" x14ac:dyDescent="0.25">
      <c r="B83" s="82"/>
      <c r="D83" s="38">
        <v>14</v>
      </c>
      <c r="E83" s="15">
        <f t="shared" si="0"/>
        <v>5.1303827334449464E-2</v>
      </c>
      <c r="F83" s="20">
        <f t="shared" si="1"/>
        <v>0.71825358268229245</v>
      </c>
      <c r="G83" s="15">
        <f t="shared" si="2"/>
        <v>0.92742703473511923</v>
      </c>
      <c r="H83" s="51">
        <f t="shared" si="3"/>
        <v>14</v>
      </c>
      <c r="I83" s="24"/>
      <c r="J83" s="25"/>
    </row>
    <row r="84" spans="2:15" ht="16.5" customHeight="1" x14ac:dyDescent="0.25">
      <c r="B84" s="82"/>
      <c r="D84" s="38">
        <v>15</v>
      </c>
      <c r="E84" s="15">
        <f t="shared" si="0"/>
        <v>3.2682438153797441E-2</v>
      </c>
      <c r="F84" s="20">
        <f t="shared" si="1"/>
        <v>0.4902365723069616</v>
      </c>
      <c r="G84" s="15">
        <f t="shared" si="2"/>
        <v>0.96010947288891668</v>
      </c>
      <c r="H84" s="51">
        <f t="shared" si="3"/>
        <v>15</v>
      </c>
      <c r="I84" s="24"/>
      <c r="J84" s="25"/>
    </row>
    <row r="85" spans="2:15" ht="15.75" customHeight="1" x14ac:dyDescent="0.25">
      <c r="B85" s="82"/>
      <c r="D85" s="38">
        <v>16</v>
      </c>
      <c r="E85" s="15">
        <f t="shared" si="0"/>
        <v>1.9291716965783169E-2</v>
      </c>
      <c r="F85" s="20">
        <f t="shared" si="1"/>
        <v>0.30866747145253071</v>
      </c>
      <c r="G85" s="15">
        <f t="shared" si="2"/>
        <v>0.97940118985469993</v>
      </c>
      <c r="H85" s="51">
        <f t="shared" si="3"/>
        <v>16</v>
      </c>
      <c r="I85" s="24"/>
      <c r="J85" s="25"/>
    </row>
    <row r="86" spans="2:15" x14ac:dyDescent="0.25">
      <c r="B86" s="82"/>
      <c r="D86" s="38">
        <v>17</v>
      </c>
      <c r="E86" s="15">
        <f t="shared" si="0"/>
        <v>1.0591530883175089E-2</v>
      </c>
      <c r="F86" s="20">
        <f t="shared" si="1"/>
        <v>0.1800560250139765</v>
      </c>
      <c r="G86" s="15">
        <f t="shared" si="2"/>
        <v>0.98999272073787492</v>
      </c>
      <c r="H86" s="51">
        <f t="shared" si="3"/>
        <v>17</v>
      </c>
      <c r="I86" s="24"/>
      <c r="J86" s="25"/>
    </row>
    <row r="87" spans="2:15" x14ac:dyDescent="0.25">
      <c r="B87" s="82"/>
      <c r="D87" s="38">
        <v>18</v>
      </c>
      <c r="E87" s="15">
        <f t="shared" si="0"/>
        <v>5.4265250821205688E-3</v>
      </c>
      <c r="F87" s="20">
        <f t="shared" si="1"/>
        <v>9.7677451478170238E-2</v>
      </c>
      <c r="G87" s="15">
        <f t="shared" si="2"/>
        <v>0.99541924581999552</v>
      </c>
      <c r="H87" s="51">
        <f t="shared" si="3"/>
        <v>18</v>
      </c>
      <c r="I87" s="24"/>
      <c r="J87" s="25"/>
    </row>
    <row r="88" spans="2:15" x14ac:dyDescent="0.25">
      <c r="B88" s="82"/>
      <c r="D88" s="38">
        <v>19</v>
      </c>
      <c r="E88" s="15">
        <f t="shared" si="0"/>
        <v>2.6021933142332623E-3</v>
      </c>
      <c r="F88" s="20">
        <f t="shared" si="1"/>
        <v>4.9441672970431984E-2</v>
      </c>
      <c r="G88" s="15">
        <f t="shared" si="2"/>
        <v>0.9980214391342288</v>
      </c>
      <c r="H88" s="51">
        <f t="shared" si="3"/>
        <v>19</v>
      </c>
      <c r="I88" s="24"/>
      <c r="J88" s="25"/>
    </row>
    <row r="89" spans="2:15" x14ac:dyDescent="0.25">
      <c r="B89" s="82"/>
      <c r="D89" s="38">
        <v>20</v>
      </c>
      <c r="E89" s="15">
        <f t="shared" si="0"/>
        <v>1.1709869914049654E-3</v>
      </c>
      <c r="F89" s="20">
        <f t="shared" si="1"/>
        <v>2.341973982809931E-2</v>
      </c>
      <c r="G89" s="15">
        <f t="shared" si="2"/>
        <v>0.99919242612563375</v>
      </c>
      <c r="H89" s="51">
        <f t="shared" si="3"/>
        <v>20</v>
      </c>
      <c r="I89" s="24"/>
      <c r="J89" s="25"/>
    </row>
    <row r="90" spans="2:15" x14ac:dyDescent="0.25">
      <c r="B90" s="82"/>
      <c r="D90" s="38">
        <v>21</v>
      </c>
      <c r="E90" s="15">
        <f t="shared" si="0"/>
        <v>4.9565586937776347E-4</v>
      </c>
      <c r="F90" s="20">
        <f t="shared" si="1"/>
        <v>1.0408773256933034E-2</v>
      </c>
      <c r="G90" s="15">
        <f t="shared" si="2"/>
        <v>0.99968808199501158</v>
      </c>
      <c r="H90" s="51">
        <f t="shared" si="3"/>
        <v>21</v>
      </c>
      <c r="I90" s="24"/>
      <c r="J90" s="25"/>
    </row>
    <row r="91" spans="2:15" ht="15.75" customHeight="1" x14ac:dyDescent="0.25">
      <c r="B91" s="82"/>
      <c r="D91" s="38">
        <v>22</v>
      </c>
      <c r="E91" s="15">
        <f t="shared" si="0"/>
        <v>1.9776168525678398E-4</v>
      </c>
      <c r="F91" s="20">
        <f t="shared" si="1"/>
        <v>4.3507570756492475E-3</v>
      </c>
      <c r="G91" s="15">
        <f t="shared" si="2"/>
        <v>0.99988584368026823</v>
      </c>
      <c r="H91" s="51">
        <f t="shared" si="3"/>
        <v>22</v>
      </c>
      <c r="I91" s="24"/>
      <c r="J91" s="25"/>
    </row>
    <row r="92" spans="2:15" x14ac:dyDescent="0.25">
      <c r="B92" s="82"/>
      <c r="D92" s="39">
        <v>23</v>
      </c>
      <c r="E92" s="40">
        <f t="shared" si="0"/>
        <v>7.4518895893861071E-5</v>
      </c>
      <c r="F92" s="41">
        <f t="shared" si="1"/>
        <v>1.7139346055588046E-3</v>
      </c>
      <c r="G92" s="40">
        <f t="shared" si="2"/>
        <v>0.99996036257616217</v>
      </c>
      <c r="H92" s="52">
        <f t="shared" si="3"/>
        <v>23</v>
      </c>
      <c r="I92" s="24"/>
      <c r="J92" s="25"/>
    </row>
    <row r="93" spans="2:15" x14ac:dyDescent="0.25">
      <c r="B93" s="82"/>
      <c r="E93" s="15"/>
      <c r="F93" s="20"/>
      <c r="G93" s="15"/>
      <c r="H93" s="16"/>
      <c r="I93" s="24"/>
      <c r="J93" s="25"/>
    </row>
    <row r="94" spans="2:15" x14ac:dyDescent="0.25">
      <c r="B94" s="82"/>
      <c r="M94" s="17"/>
    </row>
    <row r="95" spans="2:15" ht="15.75" customHeight="1" x14ac:dyDescent="0.25">
      <c r="B95" s="82"/>
      <c r="D95" s="10" t="s">
        <v>21</v>
      </c>
      <c r="E95" s="98" t="s">
        <v>29</v>
      </c>
      <c r="F95" s="98"/>
      <c r="G95" s="98"/>
      <c r="H95" s="98"/>
      <c r="I95" s="98"/>
      <c r="J95" s="98"/>
      <c r="K95" s="98"/>
      <c r="L95" s="98"/>
      <c r="M95" s="98"/>
      <c r="N95" s="98"/>
      <c r="O95" s="98"/>
    </row>
    <row r="96" spans="2:15" x14ac:dyDescent="0.25">
      <c r="B96" s="82"/>
      <c r="D96" s="9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</row>
    <row r="97" spans="2:15" ht="48.75" customHeight="1" x14ac:dyDescent="0.25">
      <c r="B97" s="82"/>
      <c r="D97" s="9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</row>
    <row r="98" spans="2:15" ht="12" customHeight="1" x14ac:dyDescent="0.25">
      <c r="B98" s="82"/>
    </row>
    <row r="99" spans="2:15" hidden="1" x14ac:dyDescent="0.25">
      <c r="B99" s="82"/>
    </row>
    <row r="100" spans="2:15" hidden="1" x14ac:dyDescent="0.25">
      <c r="B100" s="82"/>
    </row>
    <row r="101" spans="2:15" hidden="1" x14ac:dyDescent="0.25">
      <c r="B101" s="82"/>
    </row>
    <row r="102" spans="2:15" hidden="1" x14ac:dyDescent="0.25">
      <c r="B102" s="82"/>
    </row>
    <row r="103" spans="2:15" hidden="1" x14ac:dyDescent="0.25">
      <c r="B103" s="82"/>
    </row>
    <row r="104" spans="2:15" x14ac:dyDescent="0.25">
      <c r="B104" s="82"/>
      <c r="E104" s="27" t="s">
        <v>10</v>
      </c>
      <c r="F104" s="28"/>
      <c r="G104" s="61" t="s">
        <v>11</v>
      </c>
      <c r="H104" s="29">
        <f>VLOOKUP((F104+0.0001),G107:H130,2,TRUE)</f>
        <v>0</v>
      </c>
      <c r="I104" s="62" t="s">
        <v>12</v>
      </c>
      <c r="J104" s="72">
        <f>VLOOKUP((F104+0.0001),G107:J130,4,TRUE)</f>
        <v>10</v>
      </c>
    </row>
    <row r="105" spans="2:15" x14ac:dyDescent="0.25">
      <c r="B105" s="82"/>
    </row>
    <row r="106" spans="2:15" ht="31.5" x14ac:dyDescent="0.25">
      <c r="B106" s="82"/>
      <c r="D106" s="32" t="s">
        <v>3</v>
      </c>
      <c r="E106" s="33" t="s">
        <v>4</v>
      </c>
      <c r="F106" s="34" t="s">
        <v>5</v>
      </c>
      <c r="G106" s="35" t="s">
        <v>6</v>
      </c>
      <c r="H106" s="42" t="s">
        <v>7</v>
      </c>
      <c r="I106" s="36" t="s">
        <v>8</v>
      </c>
      <c r="J106" s="44" t="s">
        <v>9</v>
      </c>
    </row>
    <row r="107" spans="2:15" x14ac:dyDescent="0.25">
      <c r="B107" s="82"/>
      <c r="D107" s="38">
        <v>0</v>
      </c>
      <c r="E107" s="15">
        <f>BINOMDIST(D107,100,0.1,FALSE)</f>
        <v>2.6561398887587476E-5</v>
      </c>
      <c r="F107" s="20">
        <f>E107*D107</f>
        <v>0</v>
      </c>
      <c r="G107" s="15">
        <f>BINOMDIST(D107,100,0.1,TRUE)</f>
        <v>2.6561398887587476E-5</v>
      </c>
      <c r="H107" s="23">
        <f t="shared" ref="H107:H130" si="4">D107</f>
        <v>0</v>
      </c>
      <c r="I107" s="15">
        <f>1-G107</f>
        <v>0.99997343860111243</v>
      </c>
      <c r="J107" s="67">
        <f>Notizblatt!B6</f>
        <v>10</v>
      </c>
    </row>
    <row r="108" spans="2:15" x14ac:dyDescent="0.25">
      <c r="B108" s="82"/>
      <c r="D108" s="38">
        <v>1</v>
      </c>
      <c r="E108" s="15">
        <f t="shared" ref="E108:E130" si="5">BINOMDIST(D108,100,0.1,FALSE)</f>
        <v>2.9512665430652773E-4</v>
      </c>
      <c r="F108" s="20">
        <f t="shared" ref="F108:F130" si="6">E108*D108</f>
        <v>2.9512665430652773E-4</v>
      </c>
      <c r="G108" s="15">
        <f t="shared" ref="G108:G130" si="7">BINOMDIST(D108,100,0.1,TRUE)</f>
        <v>3.2168805319411484E-4</v>
      </c>
      <c r="H108" s="23">
        <f t="shared" si="4"/>
        <v>1</v>
      </c>
      <c r="I108" s="15">
        <f t="shared" ref="I108:I130" si="8">1-G108</f>
        <v>0.9996783119468059</v>
      </c>
      <c r="J108" s="67">
        <f>Notizblatt!C6</f>
        <v>10.000265621044143</v>
      </c>
    </row>
    <row r="109" spans="2:15" ht="15.75" customHeight="1" x14ac:dyDescent="0.25">
      <c r="B109" s="82"/>
      <c r="D109" s="38">
        <v>2</v>
      </c>
      <c r="E109" s="15">
        <f t="shared" si="5"/>
        <v>1.6231965986859046E-3</v>
      </c>
      <c r="F109" s="20">
        <f t="shared" si="6"/>
        <v>3.2463931973718092E-3</v>
      </c>
      <c r="G109" s="15">
        <f t="shared" si="7"/>
        <v>1.944884651880017E-3</v>
      </c>
      <c r="H109" s="23">
        <f t="shared" si="4"/>
        <v>2</v>
      </c>
      <c r="I109" s="15">
        <f t="shared" si="8"/>
        <v>0.99805511534811997</v>
      </c>
      <c r="J109" s="67">
        <f>Notizblatt!D6</f>
        <v>10.002922694073401</v>
      </c>
    </row>
    <row r="110" spans="2:15" x14ac:dyDescent="0.25">
      <c r="B110" s="82"/>
      <c r="D110" s="38">
        <v>3</v>
      </c>
      <c r="E110" s="15">
        <f t="shared" si="5"/>
        <v>5.8916024693043889E-3</v>
      </c>
      <c r="F110" s="20">
        <f t="shared" si="6"/>
        <v>1.7674807407913166E-2</v>
      </c>
      <c r="G110" s="15">
        <f t="shared" si="7"/>
        <v>7.8364871211844041E-3</v>
      </c>
      <c r="H110" s="23">
        <f t="shared" si="4"/>
        <v>3</v>
      </c>
      <c r="I110" s="15">
        <f t="shared" si="8"/>
        <v>0.99216351287881555</v>
      </c>
      <c r="J110" s="67">
        <f>Notizblatt!E6</f>
        <v>10.015938324870541</v>
      </c>
    </row>
    <row r="111" spans="2:15" x14ac:dyDescent="0.25">
      <c r="B111" s="82"/>
      <c r="D111" s="38">
        <v>4</v>
      </c>
      <c r="E111" s="15">
        <f t="shared" si="5"/>
        <v>1.5874595542292376E-2</v>
      </c>
      <c r="F111" s="20">
        <f t="shared" si="6"/>
        <v>6.3498382169169504E-2</v>
      </c>
      <c r="G111" s="15">
        <f t="shared" si="7"/>
        <v>2.3711082663476744E-2</v>
      </c>
      <c r="H111" s="23">
        <f t="shared" si="4"/>
        <v>4</v>
      </c>
      <c r="I111" s="15">
        <f t="shared" si="8"/>
        <v>0.97628891733652323</v>
      </c>
      <c r="J111" s="67">
        <f>Notizblatt!F6</f>
        <v>10.057599925022876</v>
      </c>
    </row>
    <row r="112" spans="2:15" x14ac:dyDescent="0.25">
      <c r="B112" s="82"/>
      <c r="D112" s="38">
        <v>5</v>
      </c>
      <c r="E112" s="15">
        <f t="shared" si="5"/>
        <v>3.3865803823557049E-2</v>
      </c>
      <c r="F112" s="20">
        <f t="shared" si="6"/>
        <v>0.16932901911778525</v>
      </c>
      <c r="G112" s="15">
        <f t="shared" si="7"/>
        <v>5.7576886487033796E-2</v>
      </c>
      <c r="H112" s="23">
        <f t="shared" si="4"/>
        <v>5</v>
      </c>
      <c r="I112" s="15">
        <f t="shared" si="8"/>
        <v>0.94242311351296615</v>
      </c>
      <c r="J112" s="67">
        <f>Notizblatt!G6</f>
        <v>10.156097354481673</v>
      </c>
    </row>
    <row r="113" spans="2:10" x14ac:dyDescent="0.25">
      <c r="B113" s="82"/>
      <c r="D113" s="38">
        <v>6</v>
      </c>
      <c r="E113" s="15">
        <f t="shared" si="5"/>
        <v>5.9578728948850357E-2</v>
      </c>
      <c r="F113" s="20">
        <f t="shared" si="6"/>
        <v>0.35747237369310214</v>
      </c>
      <c r="G113" s="15">
        <f t="shared" si="7"/>
        <v>0.11715561543588424</v>
      </c>
      <c r="H113" s="23">
        <f t="shared" si="4"/>
        <v>6</v>
      </c>
      <c r="I113" s="15">
        <f t="shared" si="8"/>
        <v>0.88284438456411574</v>
      </c>
      <c r="J113" s="67">
        <f>Notizblatt!H6</f>
        <v>10.341380778665895</v>
      </c>
    </row>
    <row r="114" spans="2:10" x14ac:dyDescent="0.25">
      <c r="B114" s="82"/>
      <c r="D114" s="38">
        <v>7</v>
      </c>
      <c r="E114" s="15">
        <f t="shared" si="5"/>
        <v>8.889524636812593E-2</v>
      </c>
      <c r="F114" s="20">
        <f t="shared" si="6"/>
        <v>0.62226672457688148</v>
      </c>
      <c r="G114" s="15">
        <f t="shared" si="7"/>
        <v>0.20605086180400992</v>
      </c>
      <c r="H114" s="23">
        <f t="shared" si="4"/>
        <v>7</v>
      </c>
      <c r="I114" s="15">
        <f t="shared" si="8"/>
        <v>0.79394913819599011</v>
      </c>
      <c r="J114" s="67">
        <f>Notizblatt!I6</f>
        <v>10.63435874080538</v>
      </c>
    </row>
    <row r="115" spans="2:10" x14ac:dyDescent="0.25">
      <c r="B115" s="82"/>
      <c r="D115" s="38">
        <v>8</v>
      </c>
      <c r="E115" s="15">
        <f t="shared" si="5"/>
        <v>0.11482302655882935</v>
      </c>
      <c r="F115" s="20">
        <f t="shared" si="6"/>
        <v>0.91858421247063482</v>
      </c>
      <c r="G115" s="15">
        <f t="shared" si="7"/>
        <v>0.32087388836283953</v>
      </c>
      <c r="H115" s="23">
        <f t="shared" si="4"/>
        <v>8</v>
      </c>
      <c r="I115" s="15">
        <f t="shared" si="8"/>
        <v>0.67912611163716052</v>
      </c>
      <c r="J115" s="67">
        <f>Notizblatt!J6</f>
        <v>11.041283063927819</v>
      </c>
    </row>
    <row r="116" spans="2:10" x14ac:dyDescent="0.25">
      <c r="B116" s="82"/>
      <c r="D116" s="38">
        <v>9</v>
      </c>
      <c r="E116" s="15">
        <f t="shared" si="5"/>
        <v>0.1304162770791642</v>
      </c>
      <c r="F116" s="20">
        <f t="shared" si="6"/>
        <v>1.1737464937124777</v>
      </c>
      <c r="G116" s="15">
        <f t="shared" si="7"/>
        <v>0.45129016544200362</v>
      </c>
      <c r="H116" s="23">
        <f t="shared" si="4"/>
        <v>9</v>
      </c>
      <c r="I116" s="15">
        <f t="shared" si="8"/>
        <v>0.54870983455799638</v>
      </c>
      <c r="J116" s="67">
        <f>Notizblatt!K6</f>
        <v>11.555487009319446</v>
      </c>
    </row>
    <row r="117" spans="2:10" x14ac:dyDescent="0.25">
      <c r="B117" s="82"/>
      <c r="D117" s="38">
        <v>10</v>
      </c>
      <c r="E117" s="15">
        <f t="shared" si="5"/>
        <v>0.13186534682448822</v>
      </c>
      <c r="F117" s="20">
        <f t="shared" si="6"/>
        <v>1.3186534682448823</v>
      </c>
      <c r="G117" s="15">
        <f t="shared" si="7"/>
        <v>0.58315551226649132</v>
      </c>
      <c r="H117" s="23">
        <f t="shared" si="4"/>
        <v>10</v>
      </c>
      <c r="I117" s="15">
        <f t="shared" si="8"/>
        <v>0.41684448773350868</v>
      </c>
      <c r="J117" s="67">
        <f>Notizblatt!L6</f>
        <v>12.162870148621248</v>
      </c>
    </row>
    <row r="118" spans="2:10" x14ac:dyDescent="0.25">
      <c r="B118" s="82"/>
      <c r="D118" s="38">
        <v>11</v>
      </c>
      <c r="E118" s="15">
        <f t="shared" si="5"/>
        <v>0.11987758802226202</v>
      </c>
      <c r="F118" s="20">
        <f t="shared" si="6"/>
        <v>1.3186534682448823</v>
      </c>
      <c r="G118" s="15">
        <f t="shared" si="7"/>
        <v>0.70303310028875377</v>
      </c>
      <c r="H118" s="23">
        <f t="shared" si="4"/>
        <v>11</v>
      </c>
      <c r="I118" s="15">
        <f t="shared" si="8"/>
        <v>0.29696689971124623</v>
      </c>
      <c r="J118" s="67">
        <f>Notizblatt!M6</f>
        <v>12.847076442999811</v>
      </c>
    </row>
    <row r="119" spans="2:10" x14ac:dyDescent="0.25">
      <c r="B119" s="82"/>
      <c r="D119" s="38">
        <v>12</v>
      </c>
      <c r="E119" s="15">
        <f t="shared" si="5"/>
        <v>9.8788012351678889E-2</v>
      </c>
      <c r="F119" s="20">
        <f t="shared" si="6"/>
        <v>1.1854561482201467</v>
      </c>
      <c r="G119" s="15">
        <f t="shared" si="7"/>
        <v>0.80182111264043243</v>
      </c>
      <c r="H119" s="23">
        <f t="shared" si="4"/>
        <v>12</v>
      </c>
      <c r="I119" s="15">
        <f t="shared" si="8"/>
        <v>0.19817888735956757</v>
      </c>
      <c r="J119" s="67">
        <f>Notizblatt!N6</f>
        <v>13.592691759369602</v>
      </c>
    </row>
    <row r="120" spans="2:10" x14ac:dyDescent="0.25">
      <c r="B120" s="82"/>
      <c r="D120" s="38">
        <v>13</v>
      </c>
      <c r="E120" s="15">
        <f t="shared" si="5"/>
        <v>7.4302094760237067E-2</v>
      </c>
      <c r="F120" s="20">
        <f t="shared" si="6"/>
        <v>0.96592723188308183</v>
      </c>
      <c r="G120" s="15">
        <f t="shared" si="7"/>
        <v>0.87612320740066973</v>
      </c>
      <c r="H120" s="23">
        <f t="shared" si="4"/>
        <v>13</v>
      </c>
      <c r="I120" s="15">
        <f t="shared" si="8"/>
        <v>0.12387679259933027</v>
      </c>
      <c r="J120" s="67">
        <f>Notizblatt!O6</f>
        <v>14.386615144919508</v>
      </c>
    </row>
    <row r="121" spans="2:10" x14ac:dyDescent="0.25">
      <c r="B121" s="82"/>
      <c r="D121" s="38">
        <v>14</v>
      </c>
      <c r="E121" s="15">
        <f t="shared" si="5"/>
        <v>5.1303827334449464E-2</v>
      </c>
      <c r="F121" s="20">
        <f t="shared" si="6"/>
        <v>0.71825358268229245</v>
      </c>
      <c r="G121" s="15">
        <f t="shared" si="7"/>
        <v>0.92742703473511923</v>
      </c>
      <c r="H121" s="23">
        <f t="shared" si="4"/>
        <v>14</v>
      </c>
      <c r="I121" s="15">
        <f t="shared" si="8"/>
        <v>7.2572965264880773E-2</v>
      </c>
      <c r="J121" s="67">
        <f>Notizblatt!P6</f>
        <v>15.218315802741882</v>
      </c>
    </row>
    <row r="122" spans="2:10" x14ac:dyDescent="0.25">
      <c r="B122" s="82"/>
      <c r="D122" s="38">
        <v>15</v>
      </c>
      <c r="E122" s="15">
        <f t="shared" si="5"/>
        <v>3.2682438153797441E-2</v>
      </c>
      <c r="F122" s="20">
        <f t="shared" si="6"/>
        <v>0.4902365723069616</v>
      </c>
      <c r="G122" s="15">
        <f t="shared" si="7"/>
        <v>0.96010947288891668</v>
      </c>
      <c r="H122" s="23">
        <f t="shared" si="4"/>
        <v>15</v>
      </c>
      <c r="I122" s="15">
        <f t="shared" si="8"/>
        <v>3.9890527111083318E-2</v>
      </c>
      <c r="J122" s="67">
        <f>Notizblatt!Q6</f>
        <v>16.079576788214499</v>
      </c>
    </row>
    <row r="123" spans="2:10" x14ac:dyDescent="0.25">
      <c r="B123" s="82"/>
      <c r="D123" s="38">
        <v>16</v>
      </c>
      <c r="E123" s="15">
        <f t="shared" si="5"/>
        <v>1.9291716965783169E-2</v>
      </c>
      <c r="F123" s="20">
        <f t="shared" si="6"/>
        <v>0.30866747145253071</v>
      </c>
      <c r="G123" s="15">
        <f t="shared" si="7"/>
        <v>0.97940118985469993</v>
      </c>
      <c r="H123" s="23">
        <f t="shared" si="4"/>
        <v>16</v>
      </c>
      <c r="I123" s="15">
        <f t="shared" si="8"/>
        <v>2.0598810145300073E-2</v>
      </c>
      <c r="J123" s="67">
        <f>Notizblatt!R6</f>
        <v>16.964077549882632</v>
      </c>
    </row>
    <row r="124" spans="2:10" x14ac:dyDescent="0.25">
      <c r="B124" s="82"/>
      <c r="D124" s="38">
        <v>17</v>
      </c>
      <c r="E124" s="15">
        <f t="shared" si="5"/>
        <v>1.0591530883175089E-2</v>
      </c>
      <c r="F124" s="20">
        <f t="shared" si="6"/>
        <v>0.1800560250139765</v>
      </c>
      <c r="G124" s="15">
        <f t="shared" si="7"/>
        <v>0.98999272073787492</v>
      </c>
      <c r="H124" s="23">
        <f t="shared" si="4"/>
        <v>17</v>
      </c>
      <c r="I124" s="15">
        <f t="shared" si="8"/>
        <v>1.0007279262125079E-2</v>
      </c>
      <c r="J124" s="67">
        <f>Notizblatt!S6</f>
        <v>17.866979760942836</v>
      </c>
    </row>
    <row r="125" spans="2:10" x14ac:dyDescent="0.25">
      <c r="B125" s="82"/>
      <c r="D125" s="38">
        <v>18</v>
      </c>
      <c r="E125" s="15">
        <f t="shared" si="5"/>
        <v>5.4265250821205688E-3</v>
      </c>
      <c r="F125" s="20">
        <f t="shared" si="6"/>
        <v>9.7677451478170238E-2</v>
      </c>
      <c r="G125" s="15">
        <f t="shared" si="7"/>
        <v>0.99541924581999552</v>
      </c>
      <c r="H125" s="23">
        <f t="shared" si="4"/>
        <v>18</v>
      </c>
      <c r="I125" s="15">
        <f t="shared" si="8"/>
        <v>4.580754180004476E-3</v>
      </c>
      <c r="J125" s="67">
        <f>Notizblatt!T6</f>
        <v>18.784576109819412</v>
      </c>
    </row>
    <row r="126" spans="2:10" x14ac:dyDescent="0.25">
      <c r="B126" s="82"/>
      <c r="D126" s="38">
        <v>19</v>
      </c>
      <c r="E126" s="15">
        <f t="shared" si="5"/>
        <v>2.6021933142332623E-3</v>
      </c>
      <c r="F126" s="20">
        <f t="shared" si="6"/>
        <v>4.9441672970431984E-2</v>
      </c>
      <c r="G126" s="15">
        <f t="shared" si="7"/>
        <v>0.9980214391342288</v>
      </c>
      <c r="H126" s="23">
        <f t="shared" si="4"/>
        <v>19</v>
      </c>
      <c r="I126" s="15">
        <f t="shared" si="8"/>
        <v>1.9785608657711951E-3</v>
      </c>
      <c r="J126" s="67">
        <f>Notizblatt!U6</f>
        <v>19.714013004152875</v>
      </c>
    </row>
    <row r="127" spans="2:10" x14ac:dyDescent="0.25">
      <c r="B127" s="82"/>
      <c r="D127" s="38">
        <v>20</v>
      </c>
      <c r="E127" s="15">
        <f t="shared" si="5"/>
        <v>1.1709869914049654E-3</v>
      </c>
      <c r="F127" s="20">
        <f t="shared" si="6"/>
        <v>2.341973982809931E-2</v>
      </c>
      <c r="G127" s="15">
        <f t="shared" si="7"/>
        <v>0.99919242612563375</v>
      </c>
      <c r="H127" s="23">
        <f t="shared" si="4"/>
        <v>20</v>
      </c>
      <c r="I127" s="15">
        <f t="shared" si="8"/>
        <v>8.0757387436625194E-4</v>
      </c>
      <c r="J127" s="67">
        <f>Notizblatt!V6</f>
        <v>20.653079321406892</v>
      </c>
    </row>
    <row r="128" spans="2:10" x14ac:dyDescent="0.25">
      <c r="B128" s="82"/>
      <c r="D128" s="38">
        <v>21</v>
      </c>
      <c r="E128" s="15">
        <f t="shared" si="5"/>
        <v>4.9565586937776347E-4</v>
      </c>
      <c r="F128" s="20">
        <f t="shared" si="6"/>
        <v>1.0408773256933034E-2</v>
      </c>
      <c r="G128" s="15">
        <f t="shared" si="7"/>
        <v>0.99968808199501158</v>
      </c>
      <c r="H128" s="23">
        <f t="shared" si="4"/>
        <v>21</v>
      </c>
      <c r="I128" s="15">
        <f t="shared" si="8"/>
        <v>3.1191800498842071E-4</v>
      </c>
      <c r="J128" s="67">
        <f>Notizblatt!W6</f>
        <v>21.600048278671448</v>
      </c>
    </row>
    <row r="129" spans="2:15" x14ac:dyDescent="0.25">
      <c r="B129" s="82"/>
      <c r="D129" s="38">
        <v>22</v>
      </c>
      <c r="E129" s="15">
        <f t="shared" si="5"/>
        <v>1.9776168525678398E-4</v>
      </c>
      <c r="F129" s="20">
        <f t="shared" si="6"/>
        <v>4.3507570756492475E-3</v>
      </c>
      <c r="G129" s="15">
        <f t="shared" si="7"/>
        <v>0.99988584368026823</v>
      </c>
      <c r="H129" s="23">
        <f t="shared" si="4"/>
        <v>22</v>
      </c>
      <c r="I129" s="15">
        <f t="shared" si="8"/>
        <v>1.1415631973177298E-4</v>
      </c>
      <c r="J129" s="67">
        <f>Notizblatt!X6</f>
        <v>22.553559927489651</v>
      </c>
    </row>
    <row r="130" spans="2:15" x14ac:dyDescent="0.25">
      <c r="B130" s="82"/>
      <c r="D130" s="39">
        <v>23</v>
      </c>
      <c r="E130" s="40">
        <f t="shared" si="5"/>
        <v>7.4518895893861071E-5</v>
      </c>
      <c r="F130" s="41">
        <f t="shared" si="6"/>
        <v>1.7139346055588046E-3</v>
      </c>
      <c r="G130" s="40">
        <f t="shared" si="7"/>
        <v>0.99996036257616217</v>
      </c>
      <c r="H130" s="43">
        <f t="shared" si="4"/>
        <v>23</v>
      </c>
      <c r="I130" s="40">
        <f t="shared" si="8"/>
        <v>3.9637423837834973E-5</v>
      </c>
      <c r="J130" s="71">
        <f>Notizblatt!Y6</f>
        <v>23.512533941435919</v>
      </c>
    </row>
    <row r="131" spans="2:15" x14ac:dyDescent="0.25">
      <c r="B131" s="82"/>
    </row>
    <row r="132" spans="2:15" x14ac:dyDescent="0.25">
      <c r="B132" s="82"/>
      <c r="D132" s="10" t="s">
        <v>25</v>
      </c>
      <c r="E132" s="98" t="s">
        <v>22</v>
      </c>
      <c r="F132" s="98"/>
      <c r="G132" s="98"/>
      <c r="H132" s="98"/>
      <c r="I132" s="98"/>
      <c r="J132" s="98"/>
      <c r="K132" s="98"/>
      <c r="L132" s="98"/>
      <c r="M132" s="98"/>
    </row>
    <row r="133" spans="2:15" ht="6" customHeight="1" x14ac:dyDescent="0.25">
      <c r="B133" s="82"/>
      <c r="D133" s="9"/>
      <c r="E133" s="98"/>
      <c r="F133" s="98"/>
      <c r="G133" s="98"/>
      <c r="H133" s="98"/>
      <c r="I133" s="98"/>
      <c r="J133" s="98"/>
      <c r="K133" s="98"/>
      <c r="L133" s="98"/>
      <c r="M133" s="98"/>
    </row>
    <row r="134" spans="2:15" hidden="1" x14ac:dyDescent="0.25">
      <c r="B134" s="82"/>
      <c r="D134" s="9"/>
      <c r="E134" s="98"/>
      <c r="F134" s="98"/>
      <c r="G134" s="98"/>
      <c r="H134" s="98"/>
      <c r="I134" s="98"/>
      <c r="J134" s="98"/>
      <c r="K134" s="98"/>
      <c r="L134" s="98"/>
      <c r="M134" s="98"/>
    </row>
    <row r="135" spans="2:15" x14ac:dyDescent="0.25">
      <c r="B135" s="82"/>
    </row>
    <row r="136" spans="2:15" x14ac:dyDescent="0.25">
      <c r="B136" s="82"/>
      <c r="E136" s="99" t="s">
        <v>23</v>
      </c>
      <c r="F136" s="99"/>
      <c r="G136" s="99"/>
      <c r="H136" s="99"/>
      <c r="I136" s="99"/>
      <c r="J136" s="99"/>
      <c r="K136" s="99"/>
      <c r="L136" s="99"/>
      <c r="M136" s="99"/>
    </row>
    <row r="137" spans="2:15" x14ac:dyDescent="0.25">
      <c r="B137" s="82"/>
      <c r="E137" s="58"/>
      <c r="F137" s="58"/>
      <c r="G137" s="58"/>
      <c r="H137" s="58"/>
      <c r="I137" s="58"/>
      <c r="J137" s="58"/>
      <c r="K137" s="58"/>
      <c r="L137" s="58"/>
      <c r="M137" s="58"/>
    </row>
    <row r="138" spans="2:15" x14ac:dyDescent="0.25">
      <c r="B138" s="82"/>
      <c r="E138" s="89"/>
      <c r="F138" s="90"/>
      <c r="G138" s="90"/>
      <c r="H138" s="90"/>
      <c r="I138" s="90"/>
      <c r="J138" s="90"/>
      <c r="K138" s="90"/>
      <c r="L138" s="90"/>
      <c r="M138" s="90"/>
      <c r="N138" s="90"/>
      <c r="O138" s="91"/>
    </row>
    <row r="139" spans="2:15" x14ac:dyDescent="0.25">
      <c r="B139" s="82"/>
      <c r="E139" s="92"/>
      <c r="F139" s="93"/>
      <c r="G139" s="93"/>
      <c r="H139" s="93"/>
      <c r="I139" s="93"/>
      <c r="J139" s="93"/>
      <c r="K139" s="93"/>
      <c r="L139" s="93"/>
      <c r="M139" s="93"/>
      <c r="N139" s="93"/>
      <c r="O139" s="94"/>
    </row>
    <row r="140" spans="2:15" x14ac:dyDescent="0.25">
      <c r="B140" s="82"/>
      <c r="E140" s="92"/>
      <c r="F140" s="93"/>
      <c r="G140" s="93"/>
      <c r="H140" s="93"/>
      <c r="I140" s="93"/>
      <c r="J140" s="93"/>
      <c r="K140" s="93"/>
      <c r="L140" s="93"/>
      <c r="M140" s="93"/>
      <c r="N140" s="93"/>
      <c r="O140" s="94"/>
    </row>
    <row r="141" spans="2:15" x14ac:dyDescent="0.25">
      <c r="B141" s="82"/>
      <c r="E141" s="95"/>
      <c r="F141" s="96"/>
      <c r="G141" s="96"/>
      <c r="H141" s="96"/>
      <c r="I141" s="96"/>
      <c r="J141" s="96"/>
      <c r="K141" s="96"/>
      <c r="L141" s="96"/>
      <c r="M141" s="96"/>
      <c r="N141" s="96"/>
      <c r="O141" s="97"/>
    </row>
    <row r="142" spans="2:15" x14ac:dyDescent="0.25">
      <c r="B142" s="82"/>
    </row>
    <row r="143" spans="2:15" x14ac:dyDescent="0.25">
      <c r="B143" s="82"/>
      <c r="E143" s="100" t="s">
        <v>24</v>
      </c>
      <c r="F143" s="100"/>
      <c r="G143" s="100"/>
      <c r="H143" s="100"/>
      <c r="I143" s="100"/>
      <c r="J143" s="100"/>
      <c r="K143" s="100"/>
      <c r="L143" s="100"/>
      <c r="M143" s="100"/>
    </row>
    <row r="144" spans="2:15" x14ac:dyDescent="0.25">
      <c r="B144" s="82"/>
      <c r="E144" s="59"/>
      <c r="F144" s="59"/>
      <c r="G144" s="59"/>
      <c r="H144" s="59"/>
      <c r="I144" s="59"/>
      <c r="J144" s="59"/>
      <c r="K144" s="59"/>
      <c r="L144" s="59"/>
      <c r="M144" s="59"/>
    </row>
    <row r="145" spans="2:15" x14ac:dyDescent="0.25">
      <c r="B145" s="82"/>
      <c r="E145" s="89"/>
      <c r="F145" s="90"/>
      <c r="G145" s="90"/>
      <c r="H145" s="90"/>
      <c r="I145" s="90"/>
      <c r="J145" s="90"/>
      <c r="K145" s="90"/>
      <c r="L145" s="90"/>
      <c r="M145" s="90"/>
      <c r="N145" s="90"/>
      <c r="O145" s="91"/>
    </row>
    <row r="146" spans="2:15" x14ac:dyDescent="0.25">
      <c r="B146" s="82"/>
      <c r="E146" s="95"/>
      <c r="F146" s="96"/>
      <c r="G146" s="96"/>
      <c r="H146" s="96"/>
      <c r="I146" s="96"/>
      <c r="J146" s="96"/>
      <c r="K146" s="96"/>
      <c r="L146" s="96"/>
      <c r="M146" s="96"/>
      <c r="N146" s="96"/>
      <c r="O146" s="97"/>
    </row>
    <row r="147" spans="2:15" x14ac:dyDescent="0.25">
      <c r="B147" s="82"/>
    </row>
    <row r="148" spans="2:15" ht="15.75" customHeight="1" x14ac:dyDescent="0.25">
      <c r="B148" s="82"/>
      <c r="E148" s="99" t="s">
        <v>30</v>
      </c>
      <c r="F148" s="99"/>
      <c r="G148" s="99"/>
      <c r="H148" s="99"/>
      <c r="I148" s="99"/>
      <c r="J148" s="99"/>
      <c r="K148" s="99"/>
      <c r="L148" s="99"/>
      <c r="M148" s="99"/>
      <c r="N148" s="99"/>
      <c r="O148" s="99"/>
    </row>
    <row r="149" spans="2:15" x14ac:dyDescent="0.25">
      <c r="B149" s="82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</row>
    <row r="150" spans="2:15" x14ac:dyDescent="0.25">
      <c r="B150" s="82"/>
    </row>
    <row r="151" spans="2:15" x14ac:dyDescent="0.25">
      <c r="B151" s="82"/>
    </row>
    <row r="152" spans="2:15" x14ac:dyDescent="0.25">
      <c r="B152" s="82"/>
    </row>
    <row r="153" spans="2:15" x14ac:dyDescent="0.25">
      <c r="B153" s="82"/>
    </row>
    <row r="154" spans="2:15" x14ac:dyDescent="0.25">
      <c r="B154" s="82"/>
    </row>
    <row r="155" spans="2:15" x14ac:dyDescent="0.25">
      <c r="B155" s="82"/>
    </row>
    <row r="156" spans="2:15" x14ac:dyDescent="0.25">
      <c r="B156" s="82"/>
    </row>
    <row r="157" spans="2:15" x14ac:dyDescent="0.25">
      <c r="B157" s="82"/>
    </row>
    <row r="158" spans="2:15" x14ac:dyDescent="0.25">
      <c r="B158" s="82"/>
    </row>
    <row r="159" spans="2:15" x14ac:dyDescent="0.25">
      <c r="B159" s="82"/>
    </row>
    <row r="160" spans="2:15" x14ac:dyDescent="0.25">
      <c r="B160" s="82"/>
    </row>
    <row r="161" spans="2:15" x14ac:dyDescent="0.25">
      <c r="B161" s="82"/>
    </row>
    <row r="162" spans="2:15" x14ac:dyDescent="0.25">
      <c r="B162" s="82"/>
    </row>
    <row r="163" spans="2:15" x14ac:dyDescent="0.25">
      <c r="B163" s="82"/>
    </row>
    <row r="164" spans="2:15" x14ac:dyDescent="0.25">
      <c r="B164" s="82"/>
    </row>
    <row r="165" spans="2:15" x14ac:dyDescent="0.25">
      <c r="B165" s="82"/>
    </row>
    <row r="166" spans="2:15" x14ac:dyDescent="0.25">
      <c r="B166" s="82"/>
    </row>
    <row r="167" spans="2:15" x14ac:dyDescent="0.25">
      <c r="B167" s="82"/>
    </row>
    <row r="168" spans="2:15" x14ac:dyDescent="0.25">
      <c r="B168" s="82"/>
    </row>
    <row r="169" spans="2:15" x14ac:dyDescent="0.25">
      <c r="B169" s="82"/>
      <c r="E169" s="89"/>
      <c r="F169" s="90"/>
      <c r="G169" s="90"/>
      <c r="H169" s="90"/>
      <c r="I169" s="90"/>
      <c r="J169" s="90"/>
      <c r="K169" s="90"/>
      <c r="L169" s="90"/>
      <c r="M169" s="90"/>
      <c r="N169" s="90"/>
      <c r="O169" s="91"/>
    </row>
    <row r="170" spans="2:15" x14ac:dyDescent="0.25">
      <c r="B170" s="82"/>
      <c r="E170" s="92"/>
      <c r="F170" s="93"/>
      <c r="G170" s="93"/>
      <c r="H170" s="93"/>
      <c r="I170" s="93"/>
      <c r="J170" s="93"/>
      <c r="K170" s="93"/>
      <c r="L170" s="93"/>
      <c r="M170" s="93"/>
      <c r="N170" s="93"/>
      <c r="O170" s="94"/>
    </row>
    <row r="171" spans="2:15" x14ac:dyDescent="0.25">
      <c r="B171" s="82"/>
      <c r="E171" s="92"/>
      <c r="F171" s="93"/>
      <c r="G171" s="93"/>
      <c r="H171" s="93"/>
      <c r="I171" s="93"/>
      <c r="J171" s="93"/>
      <c r="K171" s="93"/>
      <c r="L171" s="93"/>
      <c r="M171" s="93"/>
      <c r="N171" s="93"/>
      <c r="O171" s="94"/>
    </row>
    <row r="172" spans="2:15" x14ac:dyDescent="0.25">
      <c r="B172" s="82"/>
      <c r="E172" s="95"/>
      <c r="F172" s="96"/>
      <c r="G172" s="96"/>
      <c r="H172" s="96"/>
      <c r="I172" s="96"/>
      <c r="J172" s="96"/>
      <c r="K172" s="96"/>
      <c r="L172" s="96"/>
      <c r="M172" s="96"/>
      <c r="N172" s="96"/>
      <c r="O172" s="97"/>
    </row>
  </sheetData>
  <dataConsolidate/>
  <mergeCells count="15">
    <mergeCell ref="L2:O2"/>
    <mergeCell ref="E169:O172"/>
    <mergeCell ref="E145:O146"/>
    <mergeCell ref="E138:O141"/>
    <mergeCell ref="E9:O11"/>
    <mergeCell ref="E57:O59"/>
    <mergeCell ref="E95:O97"/>
    <mergeCell ref="E148:O149"/>
    <mergeCell ref="L5:O5"/>
    <mergeCell ref="E24:M26"/>
    <mergeCell ref="B5:K5"/>
    <mergeCell ref="E143:M143"/>
    <mergeCell ref="E132:M134"/>
    <mergeCell ref="E136:M136"/>
    <mergeCell ref="B7:O7"/>
  </mergeCells>
  <conditionalFormatting sqref="I62:I65">
    <cfRule type="containsText" dxfId="3" priority="1" operator="containsText" text="Falsch">
      <formula>NOT(ISERROR(SEARCH("Falsch",I62)))</formula>
    </cfRule>
    <cfRule type="containsText" dxfId="2" priority="2" operator="containsText" text="Richtig">
      <formula>NOT(ISERROR(SEARCH("Richtig",I62)))</formula>
    </cfRule>
  </conditionalFormatting>
  <dataValidations count="1">
    <dataValidation showInputMessage="1" showErrorMessage="1" sqref="K62"/>
  </dataValidations>
  <pageMargins left="0.75" right="0.75" top="1" bottom="1" header="0.5" footer="0.5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Notizblatt!$A$68:$A$73</xm:f>
          </x14:formula1>
          <xm:sqref>F104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72"/>
  <sheetViews>
    <sheetView showGridLines="0" zoomScaleNormal="100" workbookViewId="0">
      <selection activeCell="B3" sqref="B3:O3"/>
    </sheetView>
  </sheetViews>
  <sheetFormatPr defaultColWidth="10.875" defaultRowHeight="15.75" x14ac:dyDescent="0.25"/>
  <cols>
    <col min="1" max="1" width="2.875" style="1" customWidth="1"/>
    <col min="2" max="2" width="1.375" style="1" customWidth="1"/>
    <col min="3" max="3" width="2.125" style="1" customWidth="1"/>
    <col min="4" max="4" width="16.625" style="1" customWidth="1"/>
    <col min="5" max="5" width="15.125" style="1" customWidth="1"/>
    <col min="6" max="6" width="7" style="1" customWidth="1"/>
    <col min="7" max="7" width="7.75" style="1" customWidth="1"/>
    <col min="8" max="8" width="9.5" style="1" bestFit="1" customWidth="1"/>
    <col min="9" max="9" width="9.125" style="1" customWidth="1"/>
    <col min="10" max="10" width="8.75" style="1" customWidth="1"/>
    <col min="11" max="11" width="3.625" style="1" customWidth="1"/>
    <col min="12" max="12" width="9.125" style="1" customWidth="1"/>
    <col min="13" max="13" width="10.875" style="1"/>
    <col min="14" max="14" width="10.875" style="1" hidden="1" customWidth="1"/>
    <col min="15" max="15" width="13.25" style="1" customWidth="1"/>
    <col min="16" max="16384" width="10.875" style="1"/>
  </cols>
  <sheetData>
    <row r="1" spans="2:15" ht="7.5" customHeight="1" x14ac:dyDescent="0.25"/>
    <row r="2" spans="2:15" ht="63.75" customHeight="1" x14ac:dyDescent="0.25">
      <c r="L2" s="86" t="s">
        <v>36</v>
      </c>
      <c r="M2" s="86"/>
      <c r="N2" s="86"/>
      <c r="O2" s="86"/>
    </row>
    <row r="3" spans="2:15" ht="1.5" customHeight="1" x14ac:dyDescent="0.3"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</row>
    <row r="4" spans="2:15" ht="1.5" customHeight="1" x14ac:dyDescent="0.25"/>
    <row r="5" spans="2:15" ht="22.5" customHeight="1" x14ac:dyDescent="0.3">
      <c r="B5" s="84" t="s">
        <v>19</v>
      </c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</row>
    <row r="6" spans="2:15" s="3" customFormat="1" ht="1.5" customHeight="1" x14ac:dyDescent="0.3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2:15" ht="1.5" customHeight="1" x14ac:dyDescent="0.3"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</row>
    <row r="9" spans="2:15" ht="15" customHeight="1" x14ac:dyDescent="0.25">
      <c r="B9" s="82"/>
      <c r="D9" s="10" t="s">
        <v>14</v>
      </c>
      <c r="E9" s="98" t="s">
        <v>32</v>
      </c>
      <c r="F9" s="98"/>
      <c r="G9" s="98"/>
      <c r="H9" s="98"/>
      <c r="I9" s="98"/>
      <c r="J9" s="98"/>
      <c r="K9" s="98"/>
      <c r="L9" s="98"/>
      <c r="M9" s="98"/>
      <c r="N9" s="98"/>
      <c r="O9" s="98"/>
    </row>
    <row r="10" spans="2:15" x14ac:dyDescent="0.25">
      <c r="B10" s="82"/>
      <c r="D10" s="9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</row>
    <row r="11" spans="2:15" ht="21" customHeight="1" x14ac:dyDescent="0.25">
      <c r="B11" s="82"/>
      <c r="D11" s="9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</row>
    <row r="12" spans="2:15" ht="0.75" customHeight="1" x14ac:dyDescent="0.25">
      <c r="B12" s="82"/>
      <c r="D12" s="9"/>
      <c r="E12" s="45"/>
      <c r="F12" s="45"/>
      <c r="G12" s="45"/>
      <c r="H12" s="45"/>
      <c r="I12" s="45"/>
      <c r="J12" s="45"/>
      <c r="K12" s="45"/>
    </row>
    <row r="13" spans="2:15" ht="3" hidden="1" customHeight="1" x14ac:dyDescent="0.25">
      <c r="B13" s="82"/>
      <c r="D13" s="9"/>
      <c r="E13" s="45"/>
      <c r="F13" s="45"/>
      <c r="G13" s="45"/>
      <c r="H13" s="45"/>
      <c r="I13" s="45"/>
      <c r="J13" s="45"/>
      <c r="K13" s="45"/>
    </row>
    <row r="14" spans="2:15" ht="3" hidden="1" customHeight="1" x14ac:dyDescent="0.25">
      <c r="B14" s="82"/>
      <c r="D14" s="9"/>
      <c r="E14" s="45"/>
      <c r="F14" s="45"/>
      <c r="G14" s="45"/>
      <c r="H14" s="45"/>
      <c r="I14" s="45"/>
      <c r="J14" s="45"/>
      <c r="K14" s="45"/>
    </row>
    <row r="15" spans="2:15" ht="15" hidden="1" customHeight="1" x14ac:dyDescent="0.25">
      <c r="B15" s="82"/>
      <c r="D15" s="9"/>
      <c r="E15" s="9"/>
      <c r="F15" s="9"/>
      <c r="G15" s="9"/>
      <c r="H15" s="9"/>
      <c r="I15" s="9"/>
      <c r="J15" s="9"/>
      <c r="K15" s="9"/>
    </row>
    <row r="16" spans="2:15" x14ac:dyDescent="0.25">
      <c r="B16" s="82"/>
      <c r="D16" s="10"/>
      <c r="E16" s="11"/>
      <c r="F16" s="18"/>
      <c r="H16" s="11"/>
      <c r="I16" s="11"/>
      <c r="J16" s="11"/>
      <c r="K16" s="11"/>
      <c r="L16" s="11"/>
      <c r="M16" s="11"/>
      <c r="N16" s="12"/>
      <c r="O16" s="11"/>
    </row>
    <row r="17" spans="2:15" ht="15.75" customHeight="1" x14ac:dyDescent="0.25">
      <c r="B17" s="82"/>
      <c r="D17" s="10"/>
      <c r="E17" s="18" t="s">
        <v>15</v>
      </c>
      <c r="F17" s="18"/>
      <c r="G17" s="46"/>
      <c r="H17" s="47" t="s">
        <v>16</v>
      </c>
      <c r="I17" s="11"/>
      <c r="J17" s="11"/>
      <c r="K17" s="11"/>
      <c r="L17" s="46"/>
      <c r="M17" s="11"/>
      <c r="N17" s="12"/>
      <c r="O17" s="11"/>
    </row>
    <row r="18" spans="2:15" ht="15.75" customHeight="1" x14ac:dyDescent="0.25">
      <c r="B18" s="82"/>
      <c r="D18" s="10"/>
      <c r="E18" s="18"/>
      <c r="F18" s="18"/>
      <c r="G18" s="16"/>
      <c r="H18" s="48"/>
      <c r="I18" s="49"/>
      <c r="J18" s="49"/>
      <c r="K18" s="49"/>
      <c r="L18" s="16"/>
      <c r="M18" s="11"/>
      <c r="N18" s="12"/>
      <c r="O18" s="11"/>
    </row>
    <row r="19" spans="2:15" ht="15.75" customHeight="1" x14ac:dyDescent="0.25">
      <c r="B19" s="82"/>
      <c r="D19" s="10"/>
      <c r="E19" s="18"/>
      <c r="F19" s="18"/>
      <c r="G19" s="16"/>
      <c r="H19" s="48"/>
      <c r="I19" s="49"/>
      <c r="J19" s="49"/>
      <c r="K19" s="49"/>
      <c r="L19" s="16"/>
      <c r="M19" s="11"/>
      <c r="N19" s="12"/>
      <c r="O19" s="11"/>
    </row>
    <row r="20" spans="2:15" ht="15.75" customHeight="1" x14ac:dyDescent="0.25">
      <c r="B20" s="82"/>
      <c r="D20" s="10"/>
      <c r="E20" s="18"/>
      <c r="F20" s="18"/>
      <c r="G20" s="16"/>
      <c r="H20" s="48"/>
      <c r="I20" s="49"/>
      <c r="J20" s="49"/>
      <c r="K20" s="49"/>
      <c r="L20" s="16"/>
      <c r="M20" s="11"/>
      <c r="N20" s="12"/>
      <c r="O20" s="11"/>
    </row>
    <row r="21" spans="2:15" ht="15.75" customHeight="1" x14ac:dyDescent="0.25">
      <c r="B21" s="82"/>
      <c r="D21" s="10"/>
      <c r="E21" s="18"/>
      <c r="F21" s="18"/>
      <c r="G21" s="16"/>
      <c r="H21" s="48"/>
      <c r="I21" s="49"/>
      <c r="J21" s="49"/>
      <c r="K21" s="49"/>
      <c r="L21" s="16"/>
      <c r="M21" s="11"/>
      <c r="N21" s="12"/>
      <c r="O21" s="11"/>
    </row>
    <row r="22" spans="2:15" ht="15.75" customHeight="1" x14ac:dyDescent="0.25">
      <c r="B22" s="82"/>
      <c r="D22" s="10"/>
      <c r="E22" s="18"/>
      <c r="F22" s="18"/>
      <c r="G22" s="16"/>
      <c r="H22" s="48"/>
      <c r="I22" s="49"/>
      <c r="J22" s="49"/>
      <c r="K22" s="49"/>
      <c r="L22" s="16"/>
      <c r="M22" s="11"/>
      <c r="N22" s="12"/>
      <c r="O22" s="11"/>
    </row>
    <row r="23" spans="2:15" x14ac:dyDescent="0.25">
      <c r="B23" s="82"/>
      <c r="D23" s="10"/>
      <c r="E23" s="11"/>
      <c r="F23" s="18"/>
      <c r="G23" s="16"/>
      <c r="H23" s="49"/>
      <c r="I23" s="49"/>
      <c r="J23" s="49"/>
      <c r="K23" s="49"/>
      <c r="L23" s="49"/>
      <c r="M23" s="11"/>
      <c r="N23" s="12"/>
      <c r="O23" s="11"/>
    </row>
    <row r="24" spans="2:15" ht="63.75" customHeight="1" x14ac:dyDescent="0.25">
      <c r="B24" s="82"/>
      <c r="D24" s="10"/>
      <c r="E24" s="98"/>
      <c r="F24" s="98"/>
      <c r="G24" s="98"/>
      <c r="H24" s="98"/>
      <c r="I24" s="98"/>
      <c r="J24" s="98"/>
      <c r="K24" s="98"/>
      <c r="L24" s="98"/>
      <c r="M24" s="98"/>
      <c r="N24" s="12"/>
      <c r="O24" s="11"/>
    </row>
    <row r="25" spans="2:15" x14ac:dyDescent="0.25">
      <c r="B25" s="82"/>
      <c r="D25" s="10"/>
      <c r="E25" s="98"/>
      <c r="F25" s="98"/>
      <c r="G25" s="98"/>
      <c r="H25" s="98"/>
      <c r="I25" s="98"/>
      <c r="J25" s="98"/>
      <c r="K25" s="98"/>
      <c r="L25" s="98"/>
      <c r="M25" s="98"/>
      <c r="N25" s="12"/>
      <c r="O25" s="11"/>
    </row>
    <row r="26" spans="2:15" x14ac:dyDescent="0.25">
      <c r="B26" s="82"/>
      <c r="D26" s="10"/>
      <c r="E26" s="98"/>
      <c r="F26" s="98"/>
      <c r="G26" s="98"/>
      <c r="H26" s="98"/>
      <c r="I26" s="98"/>
      <c r="J26" s="98"/>
      <c r="K26" s="98"/>
      <c r="L26" s="98"/>
      <c r="M26" s="98"/>
      <c r="N26" s="12"/>
      <c r="O26" s="11"/>
    </row>
    <row r="27" spans="2:15" x14ac:dyDescent="0.25">
      <c r="B27" s="82"/>
      <c r="D27" s="10"/>
      <c r="E27" s="11"/>
      <c r="F27" s="18"/>
      <c r="H27" s="11"/>
      <c r="I27" s="11"/>
      <c r="J27" s="11"/>
      <c r="K27" s="11"/>
      <c r="L27" s="11"/>
      <c r="M27" s="11"/>
      <c r="N27" s="12"/>
      <c r="O27" s="11"/>
    </row>
    <row r="28" spans="2:15" x14ac:dyDescent="0.25">
      <c r="B28" s="82"/>
      <c r="D28" s="10"/>
      <c r="E28" s="11"/>
      <c r="F28" s="18"/>
      <c r="H28" s="11"/>
      <c r="I28" s="11"/>
      <c r="J28" s="11"/>
      <c r="K28" s="11"/>
      <c r="L28" s="11"/>
      <c r="M28" s="11"/>
      <c r="N28" s="12"/>
      <c r="O28" s="11"/>
    </row>
    <row r="29" spans="2:15" x14ac:dyDescent="0.25">
      <c r="B29" s="82"/>
      <c r="D29" s="10"/>
      <c r="E29" s="11"/>
      <c r="F29" s="18"/>
      <c r="H29" s="11"/>
      <c r="I29" s="11"/>
      <c r="J29" s="11"/>
      <c r="K29" s="11"/>
      <c r="L29" s="11"/>
      <c r="M29" s="11"/>
      <c r="N29" s="12"/>
      <c r="O29" s="11"/>
    </row>
    <row r="30" spans="2:15" x14ac:dyDescent="0.25">
      <c r="B30" s="82"/>
      <c r="D30" s="10"/>
      <c r="E30" s="11"/>
      <c r="F30" s="18"/>
      <c r="H30" s="11"/>
      <c r="I30" s="11"/>
      <c r="J30" s="11"/>
      <c r="K30" s="11"/>
      <c r="L30" s="11"/>
      <c r="M30" s="11"/>
      <c r="N30" s="12"/>
      <c r="O30" s="11"/>
    </row>
    <row r="31" spans="2:15" x14ac:dyDescent="0.25">
      <c r="B31" s="82"/>
      <c r="D31" s="10"/>
      <c r="E31" s="11"/>
      <c r="F31" s="18"/>
      <c r="H31" s="11"/>
      <c r="I31" s="11"/>
      <c r="J31" s="11"/>
      <c r="K31" s="11"/>
      <c r="L31" s="11"/>
      <c r="M31" s="11"/>
      <c r="N31" s="12"/>
      <c r="O31" s="11"/>
    </row>
    <row r="32" spans="2:15" x14ac:dyDescent="0.25">
      <c r="B32" s="82"/>
      <c r="D32" s="10"/>
      <c r="E32" s="11"/>
      <c r="F32" s="18"/>
      <c r="H32" s="11"/>
      <c r="I32" s="11"/>
      <c r="J32" s="11"/>
      <c r="K32" s="11"/>
      <c r="L32" s="11"/>
      <c r="M32" s="11"/>
      <c r="N32" s="12"/>
      <c r="O32" s="11"/>
    </row>
    <row r="33" spans="2:15" x14ac:dyDescent="0.25">
      <c r="B33" s="82"/>
      <c r="D33" s="10"/>
      <c r="E33" s="11"/>
      <c r="F33" s="18"/>
      <c r="H33" s="11"/>
      <c r="I33" s="11"/>
      <c r="J33" s="11"/>
      <c r="K33" s="11"/>
      <c r="L33" s="11"/>
      <c r="M33" s="11"/>
      <c r="N33" s="12"/>
      <c r="O33" s="11"/>
    </row>
    <row r="34" spans="2:15" x14ac:dyDescent="0.25">
      <c r="B34" s="82"/>
      <c r="D34" s="10"/>
      <c r="E34" s="11"/>
      <c r="F34" s="18"/>
      <c r="H34" s="11"/>
      <c r="I34" s="11"/>
      <c r="J34" s="11"/>
      <c r="K34" s="11"/>
      <c r="L34" s="11"/>
      <c r="M34" s="11"/>
      <c r="N34" s="12"/>
      <c r="O34" s="11"/>
    </row>
    <row r="35" spans="2:15" x14ac:dyDescent="0.25">
      <c r="B35" s="82"/>
      <c r="D35" s="10"/>
      <c r="E35" s="11"/>
      <c r="F35" s="18"/>
      <c r="H35" s="11"/>
      <c r="I35" s="11"/>
      <c r="J35" s="11"/>
      <c r="K35" s="11"/>
      <c r="L35" s="11"/>
      <c r="M35" s="11"/>
      <c r="N35" s="12"/>
      <c r="O35" s="11"/>
    </row>
    <row r="36" spans="2:15" x14ac:dyDescent="0.25">
      <c r="B36" s="82"/>
      <c r="D36" s="10"/>
      <c r="E36" s="11"/>
      <c r="F36" s="18"/>
      <c r="H36" s="11"/>
      <c r="I36" s="11"/>
      <c r="J36" s="11"/>
      <c r="K36" s="11"/>
      <c r="L36" s="11"/>
      <c r="M36" s="11"/>
      <c r="N36" s="12"/>
      <c r="O36" s="11"/>
    </row>
    <row r="37" spans="2:15" x14ac:dyDescent="0.25">
      <c r="B37" s="82"/>
      <c r="D37" s="10"/>
      <c r="E37" s="11"/>
      <c r="F37" s="18"/>
      <c r="H37" s="11"/>
      <c r="I37" s="11"/>
      <c r="J37" s="11"/>
      <c r="K37" s="11"/>
      <c r="L37" s="11"/>
      <c r="M37" s="11"/>
      <c r="N37" s="12"/>
      <c r="O37" s="11"/>
    </row>
    <row r="38" spans="2:15" ht="13.5" customHeight="1" x14ac:dyDescent="0.25">
      <c r="B38" s="82"/>
      <c r="D38" s="10"/>
      <c r="E38" s="11"/>
      <c r="F38" s="18"/>
      <c r="H38" s="11"/>
      <c r="I38" s="11"/>
      <c r="J38" s="11"/>
      <c r="K38" s="11"/>
      <c r="L38" s="11"/>
      <c r="M38" s="11"/>
      <c r="N38" s="12"/>
      <c r="O38" s="11"/>
    </row>
    <row r="39" spans="2:15" hidden="1" x14ac:dyDescent="0.25">
      <c r="B39" s="82"/>
      <c r="D39" s="10"/>
      <c r="E39" s="11"/>
      <c r="F39" s="18"/>
      <c r="H39" s="11"/>
      <c r="I39" s="11"/>
      <c r="J39" s="11"/>
      <c r="K39" s="11"/>
      <c r="L39" s="11"/>
      <c r="M39" s="11"/>
      <c r="N39" s="12"/>
      <c r="O39" s="11"/>
    </row>
    <row r="40" spans="2:15" hidden="1" x14ac:dyDescent="0.25">
      <c r="B40" s="82"/>
      <c r="D40" s="10"/>
      <c r="E40" s="11"/>
      <c r="F40" s="18"/>
      <c r="H40" s="11"/>
      <c r="I40" s="11"/>
      <c r="J40" s="11"/>
      <c r="K40" s="11"/>
      <c r="L40" s="11"/>
      <c r="M40" s="11"/>
      <c r="N40" s="12"/>
      <c r="O40" s="11"/>
    </row>
    <row r="41" spans="2:15" hidden="1" x14ac:dyDescent="0.25">
      <c r="B41" s="82"/>
      <c r="D41" s="10"/>
      <c r="E41" s="11"/>
      <c r="F41" s="18"/>
      <c r="H41" s="11"/>
      <c r="I41" s="11"/>
      <c r="J41" s="11"/>
      <c r="K41" s="11"/>
      <c r="L41" s="11"/>
      <c r="M41" s="11"/>
      <c r="N41" s="12"/>
      <c r="O41" s="11"/>
    </row>
    <row r="42" spans="2:15" hidden="1" x14ac:dyDescent="0.25">
      <c r="B42" s="82"/>
      <c r="D42" s="10"/>
      <c r="E42" s="11"/>
      <c r="F42" s="18"/>
      <c r="H42" s="11"/>
      <c r="I42" s="11"/>
      <c r="J42" s="11"/>
      <c r="K42" s="11"/>
      <c r="L42" s="11"/>
      <c r="M42" s="11"/>
      <c r="N42" s="12"/>
      <c r="O42" s="11"/>
    </row>
    <row r="43" spans="2:15" hidden="1" x14ac:dyDescent="0.25">
      <c r="B43" s="82"/>
      <c r="D43" s="10"/>
      <c r="E43" s="11"/>
      <c r="F43" s="18"/>
      <c r="H43" s="11"/>
      <c r="I43" s="11"/>
      <c r="J43" s="11"/>
      <c r="K43" s="11"/>
      <c r="L43" s="11"/>
      <c r="M43" s="11"/>
      <c r="N43" s="12"/>
      <c r="O43" s="11"/>
    </row>
    <row r="44" spans="2:15" hidden="1" x14ac:dyDescent="0.25">
      <c r="B44" s="82"/>
      <c r="D44" s="10"/>
      <c r="E44" s="11"/>
      <c r="F44" s="18"/>
      <c r="H44" s="11"/>
      <c r="I44" s="11"/>
      <c r="J44" s="11"/>
      <c r="K44" s="11"/>
      <c r="L44" s="11"/>
      <c r="M44" s="11"/>
      <c r="N44" s="12"/>
      <c r="O44" s="11"/>
    </row>
    <row r="45" spans="2:15" hidden="1" x14ac:dyDescent="0.25">
      <c r="B45" s="82"/>
      <c r="D45" s="10"/>
      <c r="E45" s="11"/>
      <c r="F45" s="18"/>
      <c r="H45" s="11"/>
      <c r="I45" s="11"/>
      <c r="J45" s="11"/>
      <c r="K45" s="11"/>
      <c r="L45" s="11"/>
      <c r="M45" s="11"/>
      <c r="N45" s="12"/>
      <c r="O45" s="11"/>
    </row>
    <row r="46" spans="2:15" hidden="1" x14ac:dyDescent="0.25">
      <c r="B46" s="82"/>
      <c r="D46" s="10"/>
      <c r="E46" s="11"/>
      <c r="F46" s="18"/>
      <c r="H46" s="11"/>
      <c r="I46" s="11"/>
      <c r="J46" s="11"/>
      <c r="K46" s="11"/>
      <c r="L46" s="11"/>
      <c r="M46" s="11"/>
      <c r="N46" s="12"/>
      <c r="O46" s="11"/>
    </row>
    <row r="47" spans="2:15" hidden="1" x14ac:dyDescent="0.25">
      <c r="B47" s="82"/>
      <c r="D47" s="10"/>
      <c r="E47" s="11"/>
      <c r="F47" s="18"/>
      <c r="H47" s="11"/>
      <c r="I47" s="11"/>
      <c r="J47" s="11"/>
      <c r="K47" s="11"/>
      <c r="L47" s="11"/>
      <c r="M47" s="11"/>
      <c r="N47" s="12"/>
      <c r="O47" s="11"/>
    </row>
    <row r="48" spans="2:15" hidden="1" x14ac:dyDescent="0.25">
      <c r="B48" s="82"/>
      <c r="D48" s="10"/>
      <c r="E48" s="11"/>
      <c r="F48" s="18"/>
      <c r="H48" s="11"/>
      <c r="I48" s="11"/>
      <c r="J48" s="11"/>
      <c r="K48" s="11"/>
      <c r="L48" s="11"/>
      <c r="M48" s="11"/>
      <c r="N48" s="12"/>
      <c r="O48" s="11"/>
    </row>
    <row r="49" spans="1:16383" hidden="1" x14ac:dyDescent="0.25">
      <c r="B49" s="82"/>
      <c r="D49" s="10"/>
      <c r="E49" s="11"/>
      <c r="F49" s="18"/>
      <c r="H49" s="11"/>
      <c r="I49" s="11"/>
      <c r="J49" s="11"/>
      <c r="K49" s="11"/>
      <c r="L49" s="11"/>
      <c r="M49" s="11"/>
      <c r="N49" s="12"/>
      <c r="O49" s="11"/>
    </row>
    <row r="50" spans="1:16383" hidden="1" x14ac:dyDescent="0.25">
      <c r="B50" s="82"/>
      <c r="D50" s="10"/>
      <c r="E50" s="11"/>
      <c r="F50" s="18"/>
      <c r="H50" s="11"/>
      <c r="I50" s="11"/>
      <c r="J50" s="11"/>
      <c r="K50" s="11"/>
      <c r="L50" s="11"/>
      <c r="M50" s="11"/>
      <c r="N50" s="12"/>
      <c r="O50" s="11"/>
    </row>
    <row r="51" spans="1:16383" hidden="1" x14ac:dyDescent="0.25">
      <c r="B51" s="82"/>
      <c r="D51" s="10"/>
      <c r="E51" s="11"/>
      <c r="F51" s="18"/>
      <c r="H51" s="11"/>
      <c r="I51" s="11"/>
      <c r="J51" s="11"/>
      <c r="K51" s="11"/>
      <c r="L51" s="11"/>
      <c r="M51" s="11"/>
      <c r="N51" s="12"/>
      <c r="O51" s="11"/>
    </row>
    <row r="52" spans="1:16383" hidden="1" x14ac:dyDescent="0.25">
      <c r="B52" s="82"/>
      <c r="D52" s="10"/>
      <c r="E52" s="11"/>
      <c r="F52" s="18"/>
      <c r="H52" s="11"/>
      <c r="I52" s="11"/>
      <c r="J52" s="11"/>
      <c r="K52" s="11"/>
      <c r="L52" s="11"/>
      <c r="M52" s="11"/>
      <c r="N52" s="12"/>
      <c r="O52" s="11"/>
    </row>
    <row r="53" spans="1:16383" hidden="1" x14ac:dyDescent="0.25">
      <c r="A53" s="10"/>
      <c r="B53" s="83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0"/>
      <c r="XCN53" s="10"/>
      <c r="XCO53" s="10"/>
      <c r="XCP53" s="10"/>
      <c r="XCQ53" s="10"/>
      <c r="XCR53" s="10"/>
      <c r="XCS53" s="10"/>
      <c r="XCT53" s="10"/>
      <c r="XCU53" s="10"/>
      <c r="XCV53" s="10"/>
      <c r="XCW53" s="10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0"/>
      <c r="XEY53" s="10"/>
      <c r="XEZ53" s="10"/>
      <c r="XFA53" s="10"/>
      <c r="XFB53" s="10"/>
      <c r="XFC53" s="10"/>
    </row>
    <row r="54" spans="1:16383" hidden="1" x14ac:dyDescent="0.25">
      <c r="B54" s="82"/>
      <c r="D54" s="10"/>
      <c r="E54" s="11"/>
      <c r="F54" s="18"/>
      <c r="H54" s="11"/>
      <c r="I54" s="11"/>
      <c r="J54" s="11"/>
      <c r="K54" s="11"/>
      <c r="L54" s="11"/>
      <c r="M54" s="11"/>
      <c r="N54" s="12"/>
      <c r="O54" s="11"/>
    </row>
    <row r="55" spans="1:16383" x14ac:dyDescent="0.25">
      <c r="B55" s="82"/>
      <c r="D55" s="10"/>
      <c r="E55" s="50" t="s">
        <v>17</v>
      </c>
      <c r="F55" s="50"/>
      <c r="G55" s="50"/>
      <c r="H55" s="50"/>
      <c r="I55" s="50"/>
      <c r="J55" s="50"/>
      <c r="K55" s="50"/>
      <c r="L55" s="50"/>
      <c r="M55" s="50"/>
      <c r="N55" s="12"/>
      <c r="O55" s="11"/>
    </row>
    <row r="56" spans="1:16383" x14ac:dyDescent="0.25">
      <c r="B56" s="82"/>
      <c r="D56" s="10"/>
      <c r="E56" s="50"/>
      <c r="F56" s="50"/>
      <c r="G56" s="50"/>
      <c r="H56" s="50"/>
      <c r="I56" s="50"/>
      <c r="J56" s="50"/>
      <c r="K56" s="50"/>
      <c r="L56" s="50"/>
      <c r="M56" s="50"/>
      <c r="N56" s="12"/>
      <c r="O56" s="11"/>
    </row>
    <row r="57" spans="1:16383" ht="15.75" customHeight="1" x14ac:dyDescent="0.25">
      <c r="B57" s="82"/>
      <c r="D57" s="10" t="s">
        <v>18</v>
      </c>
      <c r="E57" s="98" t="s">
        <v>34</v>
      </c>
      <c r="F57" s="98"/>
      <c r="G57" s="98"/>
      <c r="H57" s="98"/>
      <c r="I57" s="98"/>
      <c r="J57" s="98"/>
      <c r="K57" s="98"/>
      <c r="L57" s="98"/>
      <c r="M57" s="98"/>
      <c r="N57" s="98"/>
      <c r="O57" s="98"/>
    </row>
    <row r="58" spans="1:16383" x14ac:dyDescent="0.25">
      <c r="B58" s="82"/>
      <c r="D58" s="9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</row>
    <row r="59" spans="1:16383" ht="49.5" customHeight="1" x14ac:dyDescent="0.25">
      <c r="B59" s="82"/>
      <c r="D59" s="9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</row>
    <row r="60" spans="1:16383" x14ac:dyDescent="0.25">
      <c r="B60" s="82"/>
      <c r="D60" s="10"/>
      <c r="E60" s="50"/>
      <c r="F60" s="50"/>
      <c r="G60" s="50"/>
      <c r="H60" s="50"/>
      <c r="I60" s="50"/>
      <c r="J60" s="50"/>
      <c r="K60" s="50"/>
      <c r="L60" s="50"/>
      <c r="M60" s="50"/>
      <c r="N60" s="12"/>
      <c r="O60" s="11"/>
    </row>
    <row r="61" spans="1:16383" x14ac:dyDescent="0.25">
      <c r="B61" s="82"/>
      <c r="D61" s="10"/>
      <c r="E61" s="27" t="s">
        <v>10</v>
      </c>
      <c r="F61" s="50"/>
      <c r="G61" s="50"/>
      <c r="H61" s="50"/>
      <c r="I61" s="50"/>
      <c r="J61" s="31"/>
      <c r="K61" s="50"/>
      <c r="L61" s="50"/>
      <c r="M61" s="50"/>
      <c r="N61" s="12"/>
      <c r="O61" s="11"/>
    </row>
    <row r="62" spans="1:16383" x14ac:dyDescent="0.25">
      <c r="B62" s="82"/>
      <c r="D62" s="10"/>
      <c r="E62" s="53">
        <v>0.7</v>
      </c>
      <c r="F62" s="19" t="s">
        <v>20</v>
      </c>
      <c r="G62" s="50"/>
      <c r="H62" s="46">
        <v>10</v>
      </c>
      <c r="I62" s="55"/>
      <c r="J62" s="31"/>
      <c r="K62" s="57"/>
      <c r="L62" s="56"/>
      <c r="M62" s="26"/>
      <c r="N62" s="12"/>
      <c r="O62" s="11"/>
    </row>
    <row r="63" spans="1:16383" x14ac:dyDescent="0.25">
      <c r="B63" s="82"/>
      <c r="D63" s="10"/>
      <c r="E63" s="53">
        <v>0.9</v>
      </c>
      <c r="F63" s="19" t="s">
        <v>20</v>
      </c>
      <c r="G63" s="50"/>
      <c r="H63" s="46">
        <v>13</v>
      </c>
      <c r="I63" s="55"/>
      <c r="J63" s="50"/>
      <c r="K63" s="50"/>
      <c r="L63" s="50"/>
      <c r="M63" s="50"/>
      <c r="N63" s="12"/>
      <c r="O63" s="11"/>
    </row>
    <row r="64" spans="1:16383" x14ac:dyDescent="0.25">
      <c r="B64" s="82"/>
      <c r="D64" s="10"/>
      <c r="E64" s="53">
        <v>0.95</v>
      </c>
      <c r="F64" s="19" t="s">
        <v>20</v>
      </c>
      <c r="G64" s="50"/>
      <c r="H64" s="46">
        <v>14</v>
      </c>
      <c r="I64" s="55"/>
      <c r="J64" s="50"/>
      <c r="K64" s="50"/>
      <c r="L64" s="50"/>
      <c r="M64" s="50"/>
      <c r="N64" s="12"/>
      <c r="O64" s="11"/>
    </row>
    <row r="65" spans="2:15" x14ac:dyDescent="0.25">
      <c r="B65" s="82"/>
      <c r="D65" s="10"/>
      <c r="E65" s="54">
        <v>0.99</v>
      </c>
      <c r="F65" s="19" t="s">
        <v>20</v>
      </c>
      <c r="H65" s="46">
        <v>17</v>
      </c>
      <c r="I65" s="55"/>
      <c r="J65" s="11"/>
      <c r="K65" s="11"/>
      <c r="L65" s="11"/>
      <c r="M65" s="11"/>
      <c r="N65" s="12"/>
      <c r="O65" s="11"/>
    </row>
    <row r="66" spans="2:15" x14ac:dyDescent="0.25">
      <c r="B66" s="82"/>
      <c r="D66" s="10"/>
    </row>
    <row r="67" spans="2:15" x14ac:dyDescent="0.25">
      <c r="B67" s="82"/>
      <c r="D67" s="9"/>
    </row>
    <row r="68" spans="2:15" ht="30" customHeight="1" x14ac:dyDescent="0.25">
      <c r="B68" s="82"/>
      <c r="D68" s="32" t="s">
        <v>3</v>
      </c>
      <c r="E68" s="33" t="s">
        <v>4</v>
      </c>
      <c r="F68" s="34" t="s">
        <v>5</v>
      </c>
      <c r="G68" s="35" t="s">
        <v>6</v>
      </c>
      <c r="H68" s="37" t="s">
        <v>7</v>
      </c>
      <c r="I68" s="22"/>
      <c r="J68" s="22"/>
      <c r="K68" s="21"/>
    </row>
    <row r="69" spans="2:15" ht="15.75" customHeight="1" x14ac:dyDescent="0.25">
      <c r="B69" s="82"/>
      <c r="D69" s="38">
        <v>0</v>
      </c>
      <c r="E69" s="15">
        <f>BINOMDIST(D69,100,0.1,FALSE)</f>
        <v>2.6561398887587476E-5</v>
      </c>
      <c r="F69" s="20">
        <f t="shared" ref="F69:F92" si="0">E69*D69</f>
        <v>0</v>
      </c>
      <c r="G69" s="15">
        <f>BINOMDIST(D69,100,0.1,TRUE)</f>
        <v>2.6561398887587476E-5</v>
      </c>
      <c r="H69" s="51">
        <f>D69</f>
        <v>0</v>
      </c>
      <c r="I69" s="24"/>
      <c r="J69" s="25"/>
    </row>
    <row r="70" spans="2:15" x14ac:dyDescent="0.25">
      <c r="B70" s="82"/>
      <c r="D70" s="38">
        <v>1</v>
      </c>
      <c r="E70" s="15">
        <f t="shared" ref="E70:E92" si="1">BINOMDIST(D70,100,0.1,FALSE)</f>
        <v>2.9512665430652773E-4</v>
      </c>
      <c r="F70" s="20">
        <f t="shared" si="0"/>
        <v>2.9512665430652773E-4</v>
      </c>
      <c r="G70" s="15">
        <f t="shared" ref="G70:G92" si="2">BINOMDIST(D70,100,0.1,TRUE)</f>
        <v>3.2168805319411484E-4</v>
      </c>
      <c r="H70" s="51">
        <f t="shared" ref="H70:H92" si="3">D70</f>
        <v>1</v>
      </c>
      <c r="I70" s="24"/>
      <c r="J70" s="25"/>
    </row>
    <row r="71" spans="2:15" ht="15.75" customHeight="1" x14ac:dyDescent="0.25">
      <c r="B71" s="82"/>
      <c r="D71" s="38">
        <v>2</v>
      </c>
      <c r="E71" s="15">
        <f t="shared" si="1"/>
        <v>1.6231965986859046E-3</v>
      </c>
      <c r="F71" s="20">
        <f t="shared" si="0"/>
        <v>3.2463931973718092E-3</v>
      </c>
      <c r="G71" s="15">
        <f t="shared" si="2"/>
        <v>1.944884651880017E-3</v>
      </c>
      <c r="H71" s="51">
        <f t="shared" si="3"/>
        <v>2</v>
      </c>
      <c r="I71" s="24"/>
      <c r="J71" s="25"/>
    </row>
    <row r="72" spans="2:15" ht="15.75" customHeight="1" x14ac:dyDescent="0.25">
      <c r="B72" s="82"/>
      <c r="D72" s="38">
        <v>3</v>
      </c>
      <c r="E72" s="15">
        <f t="shared" si="1"/>
        <v>5.8916024693043889E-3</v>
      </c>
      <c r="F72" s="20">
        <f t="shared" si="0"/>
        <v>1.7674807407913166E-2</v>
      </c>
      <c r="G72" s="15">
        <f t="shared" si="2"/>
        <v>7.8364871211844041E-3</v>
      </c>
      <c r="H72" s="51">
        <f t="shared" si="3"/>
        <v>3</v>
      </c>
      <c r="I72" s="24"/>
      <c r="J72" s="25"/>
    </row>
    <row r="73" spans="2:15" ht="15" customHeight="1" x14ac:dyDescent="0.25">
      <c r="B73" s="82"/>
      <c r="D73" s="38">
        <v>4</v>
      </c>
      <c r="E73" s="15">
        <f t="shared" si="1"/>
        <v>1.5874595542292376E-2</v>
      </c>
      <c r="F73" s="20">
        <f t="shared" si="0"/>
        <v>6.3498382169169504E-2</v>
      </c>
      <c r="G73" s="15">
        <f t="shared" si="2"/>
        <v>2.3711082663476744E-2</v>
      </c>
      <c r="H73" s="51">
        <f t="shared" si="3"/>
        <v>4</v>
      </c>
      <c r="I73" s="24"/>
      <c r="J73" s="25"/>
    </row>
    <row r="74" spans="2:15" ht="15.75" customHeight="1" x14ac:dyDescent="0.25">
      <c r="B74" s="82"/>
      <c r="D74" s="38">
        <v>5</v>
      </c>
      <c r="E74" s="15">
        <f t="shared" si="1"/>
        <v>3.3865803823557049E-2</v>
      </c>
      <c r="F74" s="20">
        <f t="shared" si="0"/>
        <v>0.16932901911778525</v>
      </c>
      <c r="G74" s="15">
        <f t="shared" si="2"/>
        <v>5.7576886487033796E-2</v>
      </c>
      <c r="H74" s="51">
        <f t="shared" si="3"/>
        <v>5</v>
      </c>
      <c r="I74" s="24"/>
      <c r="J74" s="25"/>
    </row>
    <row r="75" spans="2:15" x14ac:dyDescent="0.25">
      <c r="B75" s="82"/>
      <c r="D75" s="38">
        <v>6</v>
      </c>
      <c r="E75" s="15">
        <f t="shared" si="1"/>
        <v>5.9578728948850357E-2</v>
      </c>
      <c r="F75" s="20">
        <f t="shared" si="0"/>
        <v>0.35747237369310214</v>
      </c>
      <c r="G75" s="15">
        <f t="shared" si="2"/>
        <v>0.11715561543588424</v>
      </c>
      <c r="H75" s="51">
        <f t="shared" si="3"/>
        <v>6</v>
      </c>
      <c r="I75" s="24"/>
      <c r="J75" s="25"/>
    </row>
    <row r="76" spans="2:15" x14ac:dyDescent="0.25">
      <c r="B76" s="82"/>
      <c r="D76" s="38">
        <v>7</v>
      </c>
      <c r="E76" s="15">
        <f t="shared" si="1"/>
        <v>8.889524636812593E-2</v>
      </c>
      <c r="F76" s="20">
        <f t="shared" si="0"/>
        <v>0.62226672457688148</v>
      </c>
      <c r="G76" s="15">
        <f t="shared" si="2"/>
        <v>0.20605086180400992</v>
      </c>
      <c r="H76" s="51">
        <f t="shared" si="3"/>
        <v>7</v>
      </c>
      <c r="I76" s="24"/>
      <c r="J76" s="25"/>
    </row>
    <row r="77" spans="2:15" x14ac:dyDescent="0.25">
      <c r="B77" s="82"/>
      <c r="D77" s="38">
        <v>8</v>
      </c>
      <c r="E77" s="15">
        <f t="shared" si="1"/>
        <v>0.11482302655882935</v>
      </c>
      <c r="F77" s="20">
        <f t="shared" si="0"/>
        <v>0.91858421247063482</v>
      </c>
      <c r="G77" s="15">
        <f t="shared" si="2"/>
        <v>0.32087388836283953</v>
      </c>
      <c r="H77" s="51">
        <f t="shared" si="3"/>
        <v>8</v>
      </c>
      <c r="I77" s="24"/>
      <c r="J77" s="25"/>
    </row>
    <row r="78" spans="2:15" x14ac:dyDescent="0.25">
      <c r="B78" s="82"/>
      <c r="D78" s="38">
        <v>9</v>
      </c>
      <c r="E78" s="15">
        <f t="shared" si="1"/>
        <v>0.1304162770791642</v>
      </c>
      <c r="F78" s="20">
        <f t="shared" si="0"/>
        <v>1.1737464937124777</v>
      </c>
      <c r="G78" s="15">
        <f t="shared" si="2"/>
        <v>0.45129016544200362</v>
      </c>
      <c r="H78" s="51">
        <f t="shared" si="3"/>
        <v>9</v>
      </c>
      <c r="I78" s="24"/>
      <c r="J78" s="25"/>
    </row>
    <row r="79" spans="2:15" x14ac:dyDescent="0.25">
      <c r="B79" s="82"/>
      <c r="D79" s="38">
        <v>10</v>
      </c>
      <c r="E79" s="15">
        <f t="shared" si="1"/>
        <v>0.13186534682448822</v>
      </c>
      <c r="F79" s="20">
        <f t="shared" si="0"/>
        <v>1.3186534682448823</v>
      </c>
      <c r="G79" s="15">
        <f t="shared" si="2"/>
        <v>0.58315551226649132</v>
      </c>
      <c r="H79" s="51">
        <f t="shared" si="3"/>
        <v>10</v>
      </c>
      <c r="I79" s="24"/>
      <c r="J79" s="25"/>
    </row>
    <row r="80" spans="2:15" ht="15.75" customHeight="1" x14ac:dyDescent="0.25">
      <c r="B80" s="82"/>
      <c r="D80" s="38">
        <v>11</v>
      </c>
      <c r="E80" s="15">
        <f t="shared" si="1"/>
        <v>0.11987758802226202</v>
      </c>
      <c r="F80" s="20">
        <f t="shared" si="0"/>
        <v>1.3186534682448823</v>
      </c>
      <c r="G80" s="15">
        <f t="shared" si="2"/>
        <v>0.70303310028875377</v>
      </c>
      <c r="H80" s="51">
        <f t="shared" si="3"/>
        <v>11</v>
      </c>
      <c r="I80" s="24"/>
      <c r="J80" s="25"/>
    </row>
    <row r="81" spans="2:15" x14ac:dyDescent="0.25">
      <c r="B81" s="82"/>
      <c r="D81" s="38">
        <v>12</v>
      </c>
      <c r="E81" s="15">
        <f t="shared" si="1"/>
        <v>9.8788012351678889E-2</v>
      </c>
      <c r="F81" s="20">
        <f t="shared" si="0"/>
        <v>1.1854561482201467</v>
      </c>
      <c r="G81" s="15">
        <f t="shared" si="2"/>
        <v>0.80182111264043243</v>
      </c>
      <c r="H81" s="51">
        <f t="shared" si="3"/>
        <v>12</v>
      </c>
      <c r="I81" s="24"/>
      <c r="J81" s="25"/>
    </row>
    <row r="82" spans="2:15" x14ac:dyDescent="0.25">
      <c r="B82" s="82"/>
      <c r="D82" s="38">
        <v>13</v>
      </c>
      <c r="E82" s="15">
        <f t="shared" si="1"/>
        <v>7.4302094760237067E-2</v>
      </c>
      <c r="F82" s="20">
        <f t="shared" si="0"/>
        <v>0.96592723188308183</v>
      </c>
      <c r="G82" s="15">
        <f t="shared" si="2"/>
        <v>0.87612320740066973</v>
      </c>
      <c r="H82" s="51">
        <f t="shared" si="3"/>
        <v>13</v>
      </c>
      <c r="I82" s="24"/>
      <c r="J82" s="25"/>
    </row>
    <row r="83" spans="2:15" ht="15.75" customHeight="1" x14ac:dyDescent="0.25">
      <c r="B83" s="82"/>
      <c r="D83" s="38">
        <v>14</v>
      </c>
      <c r="E83" s="15">
        <f t="shared" si="1"/>
        <v>5.1303827334449464E-2</v>
      </c>
      <c r="F83" s="20">
        <f t="shared" si="0"/>
        <v>0.71825358268229245</v>
      </c>
      <c r="G83" s="15">
        <f t="shared" si="2"/>
        <v>0.92742703473511923</v>
      </c>
      <c r="H83" s="51">
        <f t="shared" si="3"/>
        <v>14</v>
      </c>
      <c r="I83" s="24"/>
      <c r="J83" s="25"/>
    </row>
    <row r="84" spans="2:15" ht="16.5" customHeight="1" x14ac:dyDescent="0.25">
      <c r="B84" s="82"/>
      <c r="D84" s="38">
        <v>15</v>
      </c>
      <c r="E84" s="15">
        <f t="shared" si="1"/>
        <v>3.2682438153797441E-2</v>
      </c>
      <c r="F84" s="20">
        <f t="shared" si="0"/>
        <v>0.4902365723069616</v>
      </c>
      <c r="G84" s="15">
        <f t="shared" si="2"/>
        <v>0.96010947288891668</v>
      </c>
      <c r="H84" s="51">
        <f t="shared" si="3"/>
        <v>15</v>
      </c>
      <c r="I84" s="24"/>
      <c r="J84" s="25"/>
    </row>
    <row r="85" spans="2:15" ht="15.75" customHeight="1" x14ac:dyDescent="0.25">
      <c r="B85" s="82"/>
      <c r="D85" s="38">
        <v>16</v>
      </c>
      <c r="E85" s="15">
        <f t="shared" si="1"/>
        <v>1.9291716965783169E-2</v>
      </c>
      <c r="F85" s="20">
        <f t="shared" si="0"/>
        <v>0.30866747145253071</v>
      </c>
      <c r="G85" s="15">
        <f t="shared" si="2"/>
        <v>0.97940118985469993</v>
      </c>
      <c r="H85" s="51">
        <f t="shared" si="3"/>
        <v>16</v>
      </c>
      <c r="I85" s="24"/>
      <c r="J85" s="25"/>
    </row>
    <row r="86" spans="2:15" x14ac:dyDescent="0.25">
      <c r="B86" s="82"/>
      <c r="D86" s="38">
        <v>17</v>
      </c>
      <c r="E86" s="15">
        <f t="shared" si="1"/>
        <v>1.0591530883175089E-2</v>
      </c>
      <c r="F86" s="20">
        <f t="shared" si="0"/>
        <v>0.1800560250139765</v>
      </c>
      <c r="G86" s="15">
        <f t="shared" si="2"/>
        <v>0.98999272073787492</v>
      </c>
      <c r="H86" s="51">
        <f t="shared" si="3"/>
        <v>17</v>
      </c>
      <c r="I86" s="24"/>
      <c r="J86" s="25"/>
    </row>
    <row r="87" spans="2:15" x14ac:dyDescent="0.25">
      <c r="B87" s="82"/>
      <c r="D87" s="38">
        <v>18</v>
      </c>
      <c r="E87" s="15">
        <f t="shared" si="1"/>
        <v>5.4265250821205688E-3</v>
      </c>
      <c r="F87" s="20">
        <f t="shared" si="0"/>
        <v>9.7677451478170238E-2</v>
      </c>
      <c r="G87" s="15">
        <f t="shared" si="2"/>
        <v>0.99541924581999552</v>
      </c>
      <c r="H87" s="51">
        <f t="shared" si="3"/>
        <v>18</v>
      </c>
      <c r="I87" s="24"/>
      <c r="J87" s="25"/>
    </row>
    <row r="88" spans="2:15" x14ac:dyDescent="0.25">
      <c r="B88" s="82"/>
      <c r="D88" s="38">
        <v>19</v>
      </c>
      <c r="E88" s="15">
        <f t="shared" si="1"/>
        <v>2.6021933142332623E-3</v>
      </c>
      <c r="F88" s="20">
        <f t="shared" si="0"/>
        <v>4.9441672970431984E-2</v>
      </c>
      <c r="G88" s="15">
        <f t="shared" si="2"/>
        <v>0.9980214391342288</v>
      </c>
      <c r="H88" s="51">
        <f t="shared" si="3"/>
        <v>19</v>
      </c>
      <c r="I88" s="24"/>
      <c r="J88" s="25"/>
    </row>
    <row r="89" spans="2:15" x14ac:dyDescent="0.25">
      <c r="B89" s="82"/>
      <c r="D89" s="38">
        <v>20</v>
      </c>
      <c r="E89" s="15">
        <f t="shared" si="1"/>
        <v>1.1709869914049654E-3</v>
      </c>
      <c r="F89" s="20">
        <f t="shared" si="0"/>
        <v>2.341973982809931E-2</v>
      </c>
      <c r="G89" s="15">
        <f t="shared" si="2"/>
        <v>0.99919242612563375</v>
      </c>
      <c r="H89" s="51">
        <f t="shared" si="3"/>
        <v>20</v>
      </c>
      <c r="I89" s="24"/>
      <c r="J89" s="25"/>
    </row>
    <row r="90" spans="2:15" x14ac:dyDescent="0.25">
      <c r="B90" s="82"/>
      <c r="D90" s="38">
        <v>21</v>
      </c>
      <c r="E90" s="15">
        <f t="shared" si="1"/>
        <v>4.9565586937776347E-4</v>
      </c>
      <c r="F90" s="20">
        <f t="shared" si="0"/>
        <v>1.0408773256933034E-2</v>
      </c>
      <c r="G90" s="15">
        <f t="shared" si="2"/>
        <v>0.99968808199501158</v>
      </c>
      <c r="H90" s="51">
        <f t="shared" si="3"/>
        <v>21</v>
      </c>
      <c r="I90" s="24"/>
      <c r="J90" s="25"/>
    </row>
    <row r="91" spans="2:15" ht="15.75" customHeight="1" x14ac:dyDescent="0.25">
      <c r="B91" s="82"/>
      <c r="D91" s="38">
        <v>22</v>
      </c>
      <c r="E91" s="15">
        <f t="shared" si="1"/>
        <v>1.9776168525678398E-4</v>
      </c>
      <c r="F91" s="20">
        <f t="shared" si="0"/>
        <v>4.3507570756492475E-3</v>
      </c>
      <c r="G91" s="15">
        <f t="shared" si="2"/>
        <v>0.99988584368026823</v>
      </c>
      <c r="H91" s="51">
        <f t="shared" si="3"/>
        <v>22</v>
      </c>
      <c r="I91" s="24"/>
      <c r="J91" s="25"/>
    </row>
    <row r="92" spans="2:15" x14ac:dyDescent="0.25">
      <c r="B92" s="82"/>
      <c r="D92" s="39">
        <v>23</v>
      </c>
      <c r="E92" s="40">
        <f t="shared" si="1"/>
        <v>7.4518895893861071E-5</v>
      </c>
      <c r="F92" s="41">
        <f t="shared" si="0"/>
        <v>1.7139346055588046E-3</v>
      </c>
      <c r="G92" s="40">
        <f t="shared" si="2"/>
        <v>0.99996036257616217</v>
      </c>
      <c r="H92" s="52">
        <f t="shared" si="3"/>
        <v>23</v>
      </c>
      <c r="I92" s="24"/>
      <c r="J92" s="25"/>
    </row>
    <row r="93" spans="2:15" x14ac:dyDescent="0.25">
      <c r="B93" s="82"/>
      <c r="E93" s="15"/>
      <c r="F93" s="20"/>
      <c r="G93" s="15"/>
      <c r="H93" s="16"/>
      <c r="I93" s="24"/>
      <c r="J93" s="25"/>
    </row>
    <row r="94" spans="2:15" x14ac:dyDescent="0.25">
      <c r="B94" s="82"/>
      <c r="M94" s="17"/>
    </row>
    <row r="95" spans="2:15" ht="15.75" customHeight="1" x14ac:dyDescent="0.25">
      <c r="B95" s="82"/>
      <c r="D95" s="10" t="s">
        <v>21</v>
      </c>
      <c r="E95" s="98" t="s">
        <v>29</v>
      </c>
      <c r="F95" s="98"/>
      <c r="G95" s="98"/>
      <c r="H95" s="98"/>
      <c r="I95" s="98"/>
      <c r="J95" s="98"/>
      <c r="K95" s="98"/>
      <c r="L95" s="98"/>
      <c r="M95" s="98"/>
      <c r="N95" s="98"/>
      <c r="O95" s="98"/>
    </row>
    <row r="96" spans="2:15" x14ac:dyDescent="0.25">
      <c r="B96" s="82"/>
      <c r="D96" s="9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</row>
    <row r="97" spans="2:15" ht="48.75" customHeight="1" x14ac:dyDescent="0.25">
      <c r="B97" s="82"/>
      <c r="D97" s="9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</row>
    <row r="98" spans="2:15" ht="12" customHeight="1" x14ac:dyDescent="0.25">
      <c r="B98" s="82"/>
    </row>
    <row r="99" spans="2:15" hidden="1" x14ac:dyDescent="0.25">
      <c r="B99" s="82"/>
    </row>
    <row r="100" spans="2:15" hidden="1" x14ac:dyDescent="0.25">
      <c r="B100" s="82"/>
    </row>
    <row r="101" spans="2:15" hidden="1" x14ac:dyDescent="0.25">
      <c r="B101" s="82"/>
    </row>
    <row r="102" spans="2:15" hidden="1" x14ac:dyDescent="0.25">
      <c r="B102" s="82"/>
    </row>
    <row r="103" spans="2:15" hidden="1" x14ac:dyDescent="0.25">
      <c r="B103" s="82"/>
    </row>
    <row r="104" spans="2:15" x14ac:dyDescent="0.25">
      <c r="B104" s="82"/>
      <c r="E104" s="27" t="s">
        <v>10</v>
      </c>
      <c r="F104" s="28">
        <v>0.7</v>
      </c>
      <c r="G104" s="61" t="s">
        <v>11</v>
      </c>
      <c r="H104" s="29">
        <f>VLOOKUP((F104+0.0001),G107:H130,2,TRUE)</f>
        <v>10</v>
      </c>
      <c r="I104" s="62" t="s">
        <v>12</v>
      </c>
      <c r="J104" s="30">
        <f>VLOOKUP((F104+0.0001),G107:J130,4,TRUE)</f>
        <v>12.162870148621248</v>
      </c>
    </row>
    <row r="105" spans="2:15" x14ac:dyDescent="0.25">
      <c r="B105" s="82"/>
    </row>
    <row r="106" spans="2:15" ht="31.5" x14ac:dyDescent="0.25">
      <c r="B106" s="82"/>
      <c r="D106" s="32" t="s">
        <v>3</v>
      </c>
      <c r="E106" s="33" t="s">
        <v>4</v>
      </c>
      <c r="F106" s="34" t="s">
        <v>5</v>
      </c>
      <c r="G106" s="35" t="s">
        <v>6</v>
      </c>
      <c r="H106" s="42" t="s">
        <v>7</v>
      </c>
      <c r="I106" s="36" t="s">
        <v>8</v>
      </c>
      <c r="J106" s="44" t="s">
        <v>9</v>
      </c>
    </row>
    <row r="107" spans="2:15" x14ac:dyDescent="0.25">
      <c r="B107" s="82"/>
      <c r="D107" s="38">
        <v>0</v>
      </c>
      <c r="E107" s="15">
        <f>BINOMDIST(D107,100,0.1,FALSE)</f>
        <v>2.6561398887587476E-5</v>
      </c>
      <c r="F107" s="20">
        <f t="shared" ref="F107:F130" si="4">E107*D107</f>
        <v>0</v>
      </c>
      <c r="G107" s="15">
        <f>BINOMDIST(D107,100,0.1,TRUE)</f>
        <v>2.6561398887587476E-5</v>
      </c>
      <c r="H107" s="23">
        <f t="shared" ref="H107:H130" si="5">D107</f>
        <v>0</v>
      </c>
      <c r="I107" s="15">
        <f t="shared" ref="I107:I130" si="6">1-G107</f>
        <v>0.99997343860111243</v>
      </c>
      <c r="J107" s="67">
        <f>'Aufgabe 1'!J107</f>
        <v>10</v>
      </c>
    </row>
    <row r="108" spans="2:15" x14ac:dyDescent="0.25">
      <c r="B108" s="82"/>
      <c r="D108" s="38">
        <v>1</v>
      </c>
      <c r="E108" s="15">
        <f t="shared" ref="E108:E130" si="7">BINOMDIST(D108,100,0.1,FALSE)</f>
        <v>2.9512665430652773E-4</v>
      </c>
      <c r="F108" s="20">
        <f t="shared" si="4"/>
        <v>2.9512665430652773E-4</v>
      </c>
      <c r="G108" s="15">
        <f t="shared" ref="G108:G130" si="8">BINOMDIST(D108,100,0.1,TRUE)</f>
        <v>3.2168805319411484E-4</v>
      </c>
      <c r="H108" s="23">
        <f t="shared" si="5"/>
        <v>1</v>
      </c>
      <c r="I108" s="15">
        <f t="shared" si="6"/>
        <v>0.9996783119468059</v>
      </c>
      <c r="J108" s="67">
        <f>'Aufgabe 1'!J108</f>
        <v>10.000265621044143</v>
      </c>
    </row>
    <row r="109" spans="2:15" ht="15.75" customHeight="1" x14ac:dyDescent="0.25">
      <c r="B109" s="82"/>
      <c r="D109" s="38">
        <v>2</v>
      </c>
      <c r="E109" s="15">
        <f t="shared" si="7"/>
        <v>1.6231965986859046E-3</v>
      </c>
      <c r="F109" s="20">
        <f t="shared" si="4"/>
        <v>3.2463931973718092E-3</v>
      </c>
      <c r="G109" s="15">
        <f t="shared" si="8"/>
        <v>1.944884651880017E-3</v>
      </c>
      <c r="H109" s="23">
        <f t="shared" si="5"/>
        <v>2</v>
      </c>
      <c r="I109" s="15">
        <f t="shared" si="6"/>
        <v>0.99805511534811997</v>
      </c>
      <c r="J109" s="67">
        <f>'Aufgabe 1'!J109</f>
        <v>10.002922694073401</v>
      </c>
    </row>
    <row r="110" spans="2:15" x14ac:dyDescent="0.25">
      <c r="B110" s="82"/>
      <c r="D110" s="38">
        <v>3</v>
      </c>
      <c r="E110" s="15">
        <f t="shared" si="7"/>
        <v>5.8916024693043889E-3</v>
      </c>
      <c r="F110" s="20">
        <f t="shared" si="4"/>
        <v>1.7674807407913166E-2</v>
      </c>
      <c r="G110" s="15">
        <f t="shared" si="8"/>
        <v>7.8364871211844041E-3</v>
      </c>
      <c r="H110" s="23">
        <f t="shared" si="5"/>
        <v>3</v>
      </c>
      <c r="I110" s="15">
        <f t="shared" si="6"/>
        <v>0.99216351287881555</v>
      </c>
      <c r="J110" s="67">
        <f>'Aufgabe 1'!J110</f>
        <v>10.015938324870541</v>
      </c>
    </row>
    <row r="111" spans="2:15" x14ac:dyDescent="0.25">
      <c r="B111" s="82"/>
      <c r="D111" s="38">
        <v>4</v>
      </c>
      <c r="E111" s="15">
        <f t="shared" si="7"/>
        <v>1.5874595542292376E-2</v>
      </c>
      <c r="F111" s="20">
        <f t="shared" si="4"/>
        <v>6.3498382169169504E-2</v>
      </c>
      <c r="G111" s="15">
        <f t="shared" si="8"/>
        <v>2.3711082663476744E-2</v>
      </c>
      <c r="H111" s="23">
        <f t="shared" si="5"/>
        <v>4</v>
      </c>
      <c r="I111" s="15">
        <f t="shared" si="6"/>
        <v>0.97628891733652323</v>
      </c>
      <c r="J111" s="67">
        <f>'Aufgabe 1'!J111</f>
        <v>10.057599925022876</v>
      </c>
    </row>
    <row r="112" spans="2:15" x14ac:dyDescent="0.25">
      <c r="B112" s="82"/>
      <c r="D112" s="38">
        <v>5</v>
      </c>
      <c r="E112" s="15">
        <f t="shared" si="7"/>
        <v>3.3865803823557049E-2</v>
      </c>
      <c r="F112" s="20">
        <f t="shared" si="4"/>
        <v>0.16932901911778525</v>
      </c>
      <c r="G112" s="15">
        <f t="shared" si="8"/>
        <v>5.7576886487033796E-2</v>
      </c>
      <c r="H112" s="23">
        <f t="shared" si="5"/>
        <v>5</v>
      </c>
      <c r="I112" s="15">
        <f t="shared" si="6"/>
        <v>0.94242311351296615</v>
      </c>
      <c r="J112" s="67">
        <f>'Aufgabe 1'!J112</f>
        <v>10.156097354481673</v>
      </c>
    </row>
    <row r="113" spans="2:10" x14ac:dyDescent="0.25">
      <c r="B113" s="82"/>
      <c r="D113" s="38">
        <v>6</v>
      </c>
      <c r="E113" s="15">
        <f t="shared" si="7"/>
        <v>5.9578728948850357E-2</v>
      </c>
      <c r="F113" s="20">
        <f t="shared" si="4"/>
        <v>0.35747237369310214</v>
      </c>
      <c r="G113" s="15">
        <f t="shared" si="8"/>
        <v>0.11715561543588424</v>
      </c>
      <c r="H113" s="23">
        <f t="shared" si="5"/>
        <v>6</v>
      </c>
      <c r="I113" s="15">
        <f t="shared" si="6"/>
        <v>0.88284438456411574</v>
      </c>
      <c r="J113" s="67">
        <f>'Aufgabe 1'!J113</f>
        <v>10.341380778665895</v>
      </c>
    </row>
    <row r="114" spans="2:10" x14ac:dyDescent="0.25">
      <c r="B114" s="82"/>
      <c r="D114" s="38">
        <v>7</v>
      </c>
      <c r="E114" s="15">
        <f t="shared" si="7"/>
        <v>8.889524636812593E-2</v>
      </c>
      <c r="F114" s="20">
        <f t="shared" si="4"/>
        <v>0.62226672457688148</v>
      </c>
      <c r="G114" s="15">
        <f t="shared" si="8"/>
        <v>0.20605086180400992</v>
      </c>
      <c r="H114" s="23">
        <f t="shared" si="5"/>
        <v>7</v>
      </c>
      <c r="I114" s="15">
        <f t="shared" si="6"/>
        <v>0.79394913819599011</v>
      </c>
      <c r="J114" s="67">
        <f>'Aufgabe 1'!J114</f>
        <v>10.63435874080538</v>
      </c>
    </row>
    <row r="115" spans="2:10" x14ac:dyDescent="0.25">
      <c r="B115" s="82"/>
      <c r="D115" s="38">
        <v>8</v>
      </c>
      <c r="E115" s="15">
        <f t="shared" si="7"/>
        <v>0.11482302655882935</v>
      </c>
      <c r="F115" s="20">
        <f t="shared" si="4"/>
        <v>0.91858421247063482</v>
      </c>
      <c r="G115" s="15">
        <f t="shared" si="8"/>
        <v>0.32087388836283953</v>
      </c>
      <c r="H115" s="23">
        <f t="shared" si="5"/>
        <v>8</v>
      </c>
      <c r="I115" s="15">
        <f t="shared" si="6"/>
        <v>0.67912611163716052</v>
      </c>
      <c r="J115" s="67">
        <f>'Aufgabe 1'!J115</f>
        <v>11.041283063927819</v>
      </c>
    </row>
    <row r="116" spans="2:10" x14ac:dyDescent="0.25">
      <c r="B116" s="82"/>
      <c r="D116" s="38">
        <v>9</v>
      </c>
      <c r="E116" s="15">
        <f t="shared" si="7"/>
        <v>0.1304162770791642</v>
      </c>
      <c r="F116" s="20">
        <f t="shared" si="4"/>
        <v>1.1737464937124777</v>
      </c>
      <c r="G116" s="15">
        <f t="shared" si="8"/>
        <v>0.45129016544200362</v>
      </c>
      <c r="H116" s="23">
        <f t="shared" si="5"/>
        <v>9</v>
      </c>
      <c r="I116" s="15">
        <f t="shared" si="6"/>
        <v>0.54870983455799638</v>
      </c>
      <c r="J116" s="67">
        <f>'Aufgabe 1'!J116</f>
        <v>11.555487009319446</v>
      </c>
    </row>
    <row r="117" spans="2:10" x14ac:dyDescent="0.25">
      <c r="B117" s="82"/>
      <c r="D117" s="38">
        <v>10</v>
      </c>
      <c r="E117" s="15">
        <f t="shared" si="7"/>
        <v>0.13186534682448822</v>
      </c>
      <c r="F117" s="20">
        <f t="shared" si="4"/>
        <v>1.3186534682448823</v>
      </c>
      <c r="G117" s="15">
        <f t="shared" si="8"/>
        <v>0.58315551226649132</v>
      </c>
      <c r="H117" s="23">
        <f t="shared" si="5"/>
        <v>10</v>
      </c>
      <c r="I117" s="15">
        <f t="shared" si="6"/>
        <v>0.41684448773350868</v>
      </c>
      <c r="J117" s="67">
        <f>'Aufgabe 1'!J117</f>
        <v>12.162870148621248</v>
      </c>
    </row>
    <row r="118" spans="2:10" x14ac:dyDescent="0.25">
      <c r="B118" s="82"/>
      <c r="D118" s="38">
        <v>11</v>
      </c>
      <c r="E118" s="15">
        <f t="shared" si="7"/>
        <v>0.11987758802226202</v>
      </c>
      <c r="F118" s="20">
        <f t="shared" si="4"/>
        <v>1.3186534682448823</v>
      </c>
      <c r="G118" s="15">
        <f t="shared" si="8"/>
        <v>0.70303310028875377</v>
      </c>
      <c r="H118" s="23">
        <f t="shared" si="5"/>
        <v>11</v>
      </c>
      <c r="I118" s="15">
        <f t="shared" si="6"/>
        <v>0.29696689971124623</v>
      </c>
      <c r="J118" s="67">
        <f>'Aufgabe 1'!J118</f>
        <v>12.847076442999811</v>
      </c>
    </row>
    <row r="119" spans="2:10" x14ac:dyDescent="0.25">
      <c r="B119" s="82"/>
      <c r="D119" s="38">
        <v>12</v>
      </c>
      <c r="E119" s="15">
        <f t="shared" si="7"/>
        <v>9.8788012351678889E-2</v>
      </c>
      <c r="F119" s="20">
        <f t="shared" si="4"/>
        <v>1.1854561482201467</v>
      </c>
      <c r="G119" s="15">
        <f t="shared" si="8"/>
        <v>0.80182111264043243</v>
      </c>
      <c r="H119" s="23">
        <f t="shared" si="5"/>
        <v>12</v>
      </c>
      <c r="I119" s="15">
        <f t="shared" si="6"/>
        <v>0.19817888735956757</v>
      </c>
      <c r="J119" s="67">
        <f>'Aufgabe 1'!J119</f>
        <v>13.592691759369602</v>
      </c>
    </row>
    <row r="120" spans="2:10" x14ac:dyDescent="0.25">
      <c r="B120" s="82"/>
      <c r="D120" s="38">
        <v>13</v>
      </c>
      <c r="E120" s="15">
        <f t="shared" si="7"/>
        <v>7.4302094760237067E-2</v>
      </c>
      <c r="F120" s="20">
        <f t="shared" si="4"/>
        <v>0.96592723188308183</v>
      </c>
      <c r="G120" s="15">
        <f t="shared" si="8"/>
        <v>0.87612320740066973</v>
      </c>
      <c r="H120" s="23">
        <f t="shared" si="5"/>
        <v>13</v>
      </c>
      <c r="I120" s="15">
        <f t="shared" si="6"/>
        <v>0.12387679259933027</v>
      </c>
      <c r="J120" s="67">
        <f>'Aufgabe 1'!J120</f>
        <v>14.386615144919508</v>
      </c>
    </row>
    <row r="121" spans="2:10" x14ac:dyDescent="0.25">
      <c r="B121" s="82"/>
      <c r="D121" s="38">
        <v>14</v>
      </c>
      <c r="E121" s="15">
        <f t="shared" si="7"/>
        <v>5.1303827334449464E-2</v>
      </c>
      <c r="F121" s="20">
        <f t="shared" si="4"/>
        <v>0.71825358268229245</v>
      </c>
      <c r="G121" s="15">
        <f t="shared" si="8"/>
        <v>0.92742703473511923</v>
      </c>
      <c r="H121" s="23">
        <f t="shared" si="5"/>
        <v>14</v>
      </c>
      <c r="I121" s="15">
        <f t="shared" si="6"/>
        <v>7.2572965264880773E-2</v>
      </c>
      <c r="J121" s="67">
        <f>'Aufgabe 1'!J121</f>
        <v>15.218315802741882</v>
      </c>
    </row>
    <row r="122" spans="2:10" x14ac:dyDescent="0.25">
      <c r="B122" s="82"/>
      <c r="D122" s="38">
        <v>15</v>
      </c>
      <c r="E122" s="15">
        <f t="shared" si="7"/>
        <v>3.2682438153797441E-2</v>
      </c>
      <c r="F122" s="20">
        <f t="shared" si="4"/>
        <v>0.4902365723069616</v>
      </c>
      <c r="G122" s="15">
        <f t="shared" si="8"/>
        <v>0.96010947288891668</v>
      </c>
      <c r="H122" s="23">
        <f t="shared" si="5"/>
        <v>15</v>
      </c>
      <c r="I122" s="15">
        <f t="shared" si="6"/>
        <v>3.9890527111083318E-2</v>
      </c>
      <c r="J122" s="67">
        <f>'Aufgabe 1'!J122</f>
        <v>16.079576788214499</v>
      </c>
    </row>
    <row r="123" spans="2:10" x14ac:dyDescent="0.25">
      <c r="B123" s="82"/>
      <c r="D123" s="38">
        <v>16</v>
      </c>
      <c r="E123" s="15">
        <f t="shared" si="7"/>
        <v>1.9291716965783169E-2</v>
      </c>
      <c r="F123" s="20">
        <f t="shared" si="4"/>
        <v>0.30866747145253071</v>
      </c>
      <c r="G123" s="15">
        <f t="shared" si="8"/>
        <v>0.97940118985469993</v>
      </c>
      <c r="H123" s="23">
        <f t="shared" si="5"/>
        <v>16</v>
      </c>
      <c r="I123" s="15">
        <f t="shared" si="6"/>
        <v>2.0598810145300073E-2</v>
      </c>
      <c r="J123" s="67">
        <f>'Aufgabe 1'!J123</f>
        <v>16.964077549882632</v>
      </c>
    </row>
    <row r="124" spans="2:10" x14ac:dyDescent="0.25">
      <c r="B124" s="82"/>
      <c r="D124" s="38">
        <v>17</v>
      </c>
      <c r="E124" s="15">
        <f t="shared" si="7"/>
        <v>1.0591530883175089E-2</v>
      </c>
      <c r="F124" s="20">
        <f t="shared" si="4"/>
        <v>0.1800560250139765</v>
      </c>
      <c r="G124" s="15">
        <f t="shared" si="8"/>
        <v>0.98999272073787492</v>
      </c>
      <c r="H124" s="23">
        <f t="shared" si="5"/>
        <v>17</v>
      </c>
      <c r="I124" s="15">
        <f t="shared" si="6"/>
        <v>1.0007279262125079E-2</v>
      </c>
      <c r="J124" s="67">
        <f>'Aufgabe 1'!J124</f>
        <v>17.866979760942836</v>
      </c>
    </row>
    <row r="125" spans="2:10" x14ac:dyDescent="0.25">
      <c r="B125" s="82"/>
      <c r="D125" s="38">
        <v>18</v>
      </c>
      <c r="E125" s="15">
        <f t="shared" si="7"/>
        <v>5.4265250821205688E-3</v>
      </c>
      <c r="F125" s="20">
        <f t="shared" si="4"/>
        <v>9.7677451478170238E-2</v>
      </c>
      <c r="G125" s="15">
        <f t="shared" si="8"/>
        <v>0.99541924581999552</v>
      </c>
      <c r="H125" s="23">
        <f t="shared" si="5"/>
        <v>18</v>
      </c>
      <c r="I125" s="15">
        <f t="shared" si="6"/>
        <v>4.580754180004476E-3</v>
      </c>
      <c r="J125" s="67">
        <f>'Aufgabe 1'!J125</f>
        <v>18.784576109819412</v>
      </c>
    </row>
    <row r="126" spans="2:10" x14ac:dyDescent="0.25">
      <c r="B126" s="82"/>
      <c r="D126" s="38">
        <v>19</v>
      </c>
      <c r="E126" s="15">
        <f t="shared" si="7"/>
        <v>2.6021933142332623E-3</v>
      </c>
      <c r="F126" s="20">
        <f t="shared" si="4"/>
        <v>4.9441672970431984E-2</v>
      </c>
      <c r="G126" s="15">
        <f t="shared" si="8"/>
        <v>0.9980214391342288</v>
      </c>
      <c r="H126" s="23">
        <f t="shared" si="5"/>
        <v>19</v>
      </c>
      <c r="I126" s="15">
        <f t="shared" si="6"/>
        <v>1.9785608657711951E-3</v>
      </c>
      <c r="J126" s="67">
        <f>'Aufgabe 1'!J126</f>
        <v>19.714013004152875</v>
      </c>
    </row>
    <row r="127" spans="2:10" x14ac:dyDescent="0.25">
      <c r="B127" s="82"/>
      <c r="D127" s="38">
        <v>20</v>
      </c>
      <c r="E127" s="15">
        <f t="shared" si="7"/>
        <v>1.1709869914049654E-3</v>
      </c>
      <c r="F127" s="20">
        <f t="shared" si="4"/>
        <v>2.341973982809931E-2</v>
      </c>
      <c r="G127" s="15">
        <f t="shared" si="8"/>
        <v>0.99919242612563375</v>
      </c>
      <c r="H127" s="23">
        <f t="shared" si="5"/>
        <v>20</v>
      </c>
      <c r="I127" s="15">
        <f t="shared" si="6"/>
        <v>8.0757387436625194E-4</v>
      </c>
      <c r="J127" s="67">
        <f>'Aufgabe 1'!J127</f>
        <v>20.653079321406892</v>
      </c>
    </row>
    <row r="128" spans="2:10" x14ac:dyDescent="0.25">
      <c r="B128" s="82"/>
      <c r="D128" s="38">
        <v>21</v>
      </c>
      <c r="E128" s="15">
        <f t="shared" si="7"/>
        <v>4.9565586937776347E-4</v>
      </c>
      <c r="F128" s="20">
        <f t="shared" si="4"/>
        <v>1.0408773256933034E-2</v>
      </c>
      <c r="G128" s="15">
        <f t="shared" si="8"/>
        <v>0.99968808199501158</v>
      </c>
      <c r="H128" s="23">
        <f t="shared" si="5"/>
        <v>21</v>
      </c>
      <c r="I128" s="15">
        <f t="shared" si="6"/>
        <v>3.1191800498842071E-4</v>
      </c>
      <c r="J128" s="67">
        <f>'Aufgabe 1'!J128</f>
        <v>21.600048278671448</v>
      </c>
    </row>
    <row r="129" spans="2:15" x14ac:dyDescent="0.25">
      <c r="B129" s="82"/>
      <c r="D129" s="38">
        <v>22</v>
      </c>
      <c r="E129" s="15">
        <f t="shared" si="7"/>
        <v>1.9776168525678398E-4</v>
      </c>
      <c r="F129" s="20">
        <f t="shared" si="4"/>
        <v>4.3507570756492475E-3</v>
      </c>
      <c r="G129" s="15">
        <f t="shared" si="8"/>
        <v>0.99988584368026823</v>
      </c>
      <c r="H129" s="23">
        <f t="shared" si="5"/>
        <v>22</v>
      </c>
      <c r="I129" s="15">
        <f t="shared" si="6"/>
        <v>1.1415631973177298E-4</v>
      </c>
      <c r="J129" s="67">
        <f>'Aufgabe 1'!J129</f>
        <v>22.553559927489651</v>
      </c>
    </row>
    <row r="130" spans="2:15" x14ac:dyDescent="0.25">
      <c r="B130" s="82"/>
      <c r="D130" s="39">
        <v>23</v>
      </c>
      <c r="E130" s="40">
        <f t="shared" si="7"/>
        <v>7.4518895893861071E-5</v>
      </c>
      <c r="F130" s="41">
        <f t="shared" si="4"/>
        <v>1.7139346055588046E-3</v>
      </c>
      <c r="G130" s="40">
        <f t="shared" si="8"/>
        <v>0.99996036257616217</v>
      </c>
      <c r="H130" s="43">
        <f t="shared" si="5"/>
        <v>23</v>
      </c>
      <c r="I130" s="40">
        <f t="shared" si="6"/>
        <v>3.9637423837834973E-5</v>
      </c>
      <c r="J130" s="71">
        <f>'Aufgabe 1'!J130</f>
        <v>23.512533941435919</v>
      </c>
    </row>
    <row r="131" spans="2:15" x14ac:dyDescent="0.25">
      <c r="B131" s="82"/>
    </row>
    <row r="132" spans="2:15" x14ac:dyDescent="0.25">
      <c r="B132" s="82"/>
      <c r="D132" s="10" t="s">
        <v>25</v>
      </c>
      <c r="E132" s="98" t="s">
        <v>22</v>
      </c>
      <c r="F132" s="98"/>
      <c r="G132" s="98"/>
      <c r="H132" s="98"/>
      <c r="I132" s="98"/>
      <c r="J132" s="98"/>
      <c r="K132" s="98"/>
      <c r="L132" s="98"/>
      <c r="M132" s="98"/>
    </row>
    <row r="133" spans="2:15" ht="6" customHeight="1" x14ac:dyDescent="0.25">
      <c r="B133" s="82"/>
      <c r="D133" s="9"/>
      <c r="E133" s="98"/>
      <c r="F133" s="98"/>
      <c r="G133" s="98"/>
      <c r="H133" s="98"/>
      <c r="I133" s="98"/>
      <c r="J133" s="98"/>
      <c r="K133" s="98"/>
      <c r="L133" s="98"/>
      <c r="M133" s="98"/>
    </row>
    <row r="134" spans="2:15" hidden="1" x14ac:dyDescent="0.25">
      <c r="B134" s="82"/>
      <c r="D134" s="9"/>
      <c r="E134" s="98"/>
      <c r="F134" s="98"/>
      <c r="G134" s="98"/>
      <c r="H134" s="98"/>
      <c r="I134" s="98"/>
      <c r="J134" s="98"/>
      <c r="K134" s="98"/>
      <c r="L134" s="98"/>
      <c r="M134" s="98"/>
    </row>
    <row r="135" spans="2:15" x14ac:dyDescent="0.25">
      <c r="B135" s="82"/>
    </row>
    <row r="136" spans="2:15" x14ac:dyDescent="0.25">
      <c r="B136" s="82"/>
      <c r="E136" s="99" t="s">
        <v>23</v>
      </c>
      <c r="F136" s="99"/>
      <c r="G136" s="99"/>
      <c r="H136" s="99"/>
      <c r="I136" s="99"/>
      <c r="J136" s="99"/>
      <c r="K136" s="99"/>
      <c r="L136" s="99"/>
      <c r="M136" s="99"/>
    </row>
    <row r="137" spans="2:15" x14ac:dyDescent="0.25">
      <c r="B137" s="82"/>
      <c r="E137" s="60"/>
      <c r="F137" s="60"/>
      <c r="G137" s="60"/>
      <c r="H137" s="60"/>
      <c r="I137" s="60"/>
      <c r="J137" s="60"/>
      <c r="K137" s="60"/>
      <c r="L137" s="60"/>
      <c r="M137" s="60"/>
    </row>
    <row r="138" spans="2:15" x14ac:dyDescent="0.25">
      <c r="B138" s="82"/>
      <c r="E138" s="89" t="s">
        <v>35</v>
      </c>
      <c r="F138" s="90"/>
      <c r="G138" s="90"/>
      <c r="H138" s="90"/>
      <c r="I138" s="90"/>
      <c r="J138" s="90"/>
      <c r="K138" s="90"/>
      <c r="L138" s="90"/>
      <c r="M138" s="90"/>
      <c r="N138" s="90"/>
      <c r="O138" s="91"/>
    </row>
    <row r="139" spans="2:15" x14ac:dyDescent="0.25">
      <c r="B139" s="82"/>
      <c r="E139" s="92"/>
      <c r="F139" s="93"/>
      <c r="G139" s="93"/>
      <c r="H139" s="93"/>
      <c r="I139" s="93"/>
      <c r="J139" s="93"/>
      <c r="K139" s="93"/>
      <c r="L139" s="93"/>
      <c r="M139" s="93"/>
      <c r="N139" s="93"/>
      <c r="O139" s="94"/>
    </row>
    <row r="140" spans="2:15" x14ac:dyDescent="0.25">
      <c r="B140" s="82"/>
      <c r="E140" s="92"/>
      <c r="F140" s="93"/>
      <c r="G140" s="93"/>
      <c r="H140" s="93"/>
      <c r="I140" s="93"/>
      <c r="J140" s="93"/>
      <c r="K140" s="93"/>
      <c r="L140" s="93"/>
      <c r="M140" s="93"/>
      <c r="N140" s="93"/>
      <c r="O140" s="94"/>
    </row>
    <row r="141" spans="2:15" x14ac:dyDescent="0.25">
      <c r="B141" s="82"/>
      <c r="E141" s="95"/>
      <c r="F141" s="96"/>
      <c r="G141" s="96"/>
      <c r="H141" s="96"/>
      <c r="I141" s="96"/>
      <c r="J141" s="96"/>
      <c r="K141" s="96"/>
      <c r="L141" s="96"/>
      <c r="M141" s="96"/>
      <c r="N141" s="96"/>
      <c r="O141" s="97"/>
    </row>
    <row r="142" spans="2:15" x14ac:dyDescent="0.25">
      <c r="B142" s="82"/>
    </row>
    <row r="143" spans="2:15" x14ac:dyDescent="0.25">
      <c r="B143" s="82"/>
      <c r="E143" s="100" t="s">
        <v>24</v>
      </c>
      <c r="F143" s="100"/>
      <c r="G143" s="100"/>
      <c r="H143" s="100"/>
      <c r="I143" s="100"/>
      <c r="J143" s="100"/>
      <c r="K143" s="100"/>
      <c r="L143" s="100"/>
      <c r="M143" s="100"/>
    </row>
    <row r="144" spans="2:15" x14ac:dyDescent="0.25">
      <c r="B144" s="82"/>
      <c r="E144" s="59"/>
      <c r="F144" s="59"/>
      <c r="G144" s="59"/>
      <c r="H144" s="59"/>
      <c r="I144" s="59"/>
      <c r="J144" s="59"/>
      <c r="K144" s="59"/>
      <c r="L144" s="59"/>
      <c r="M144" s="59"/>
    </row>
    <row r="145" spans="2:15" x14ac:dyDescent="0.25">
      <c r="B145" s="82"/>
      <c r="E145" s="89" t="s">
        <v>28</v>
      </c>
      <c r="F145" s="90"/>
      <c r="G145" s="90"/>
      <c r="H145" s="90"/>
      <c r="I145" s="90"/>
      <c r="J145" s="90"/>
      <c r="K145" s="90"/>
      <c r="L145" s="90"/>
      <c r="M145" s="90"/>
      <c r="N145" s="90"/>
      <c r="O145" s="91"/>
    </row>
    <row r="146" spans="2:15" x14ac:dyDescent="0.25">
      <c r="B146" s="82"/>
      <c r="E146" s="95"/>
      <c r="F146" s="96"/>
      <c r="G146" s="96"/>
      <c r="H146" s="96"/>
      <c r="I146" s="96"/>
      <c r="J146" s="96"/>
      <c r="K146" s="96"/>
      <c r="L146" s="96"/>
      <c r="M146" s="96"/>
      <c r="N146" s="96"/>
      <c r="O146" s="97"/>
    </row>
    <row r="147" spans="2:15" x14ac:dyDescent="0.25">
      <c r="B147" s="82"/>
    </row>
    <row r="148" spans="2:15" ht="15.75" customHeight="1" x14ac:dyDescent="0.25">
      <c r="B148" s="82"/>
      <c r="E148" s="99" t="s">
        <v>30</v>
      </c>
      <c r="F148" s="99"/>
      <c r="G148" s="99"/>
      <c r="H148" s="99"/>
      <c r="I148" s="99"/>
      <c r="J148" s="99"/>
      <c r="K148" s="99"/>
      <c r="L148" s="99"/>
      <c r="M148" s="99"/>
      <c r="N148" s="99"/>
      <c r="O148" s="99"/>
    </row>
    <row r="149" spans="2:15" x14ac:dyDescent="0.25">
      <c r="B149" s="82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</row>
    <row r="150" spans="2:15" x14ac:dyDescent="0.25">
      <c r="B150" s="82"/>
    </row>
    <row r="151" spans="2:15" x14ac:dyDescent="0.25">
      <c r="B151" s="82"/>
    </row>
    <row r="152" spans="2:15" x14ac:dyDescent="0.25">
      <c r="B152" s="82"/>
    </row>
    <row r="153" spans="2:15" x14ac:dyDescent="0.25">
      <c r="B153" s="82"/>
    </row>
    <row r="154" spans="2:15" x14ac:dyDescent="0.25">
      <c r="B154" s="82"/>
    </row>
    <row r="155" spans="2:15" x14ac:dyDescent="0.25">
      <c r="B155" s="82"/>
    </row>
    <row r="156" spans="2:15" x14ac:dyDescent="0.25">
      <c r="B156" s="82"/>
    </row>
    <row r="157" spans="2:15" x14ac:dyDescent="0.25">
      <c r="B157" s="82"/>
    </row>
    <row r="158" spans="2:15" x14ac:dyDescent="0.25">
      <c r="B158" s="82"/>
    </row>
    <row r="159" spans="2:15" x14ac:dyDescent="0.25">
      <c r="B159" s="82"/>
    </row>
    <row r="160" spans="2:15" x14ac:dyDescent="0.25">
      <c r="B160" s="82"/>
    </row>
    <row r="161" spans="2:15" x14ac:dyDescent="0.25">
      <c r="B161" s="82"/>
    </row>
    <row r="162" spans="2:15" x14ac:dyDescent="0.25">
      <c r="B162" s="82"/>
    </row>
    <row r="163" spans="2:15" x14ac:dyDescent="0.25">
      <c r="B163" s="82"/>
    </row>
    <row r="164" spans="2:15" x14ac:dyDescent="0.25">
      <c r="B164" s="82"/>
    </row>
    <row r="165" spans="2:15" x14ac:dyDescent="0.25">
      <c r="B165" s="82"/>
    </row>
    <row r="166" spans="2:15" x14ac:dyDescent="0.25">
      <c r="B166" s="82"/>
    </row>
    <row r="167" spans="2:15" x14ac:dyDescent="0.25">
      <c r="B167" s="82"/>
    </row>
    <row r="168" spans="2:15" x14ac:dyDescent="0.25">
      <c r="B168" s="82"/>
    </row>
    <row r="169" spans="2:15" ht="15.75" customHeight="1" x14ac:dyDescent="0.25">
      <c r="B169" s="82"/>
      <c r="E169" s="89" t="s">
        <v>31</v>
      </c>
      <c r="F169" s="90"/>
      <c r="G169" s="90"/>
      <c r="H169" s="90"/>
      <c r="I169" s="90"/>
      <c r="J169" s="90"/>
      <c r="K169" s="90"/>
      <c r="L169" s="90"/>
      <c r="M169" s="90"/>
      <c r="N169" s="90"/>
      <c r="O169" s="91"/>
    </row>
    <row r="170" spans="2:15" x14ac:dyDescent="0.25">
      <c r="B170" s="82"/>
      <c r="E170" s="92"/>
      <c r="F170" s="93"/>
      <c r="G170" s="93"/>
      <c r="H170" s="93"/>
      <c r="I170" s="93"/>
      <c r="J170" s="93"/>
      <c r="K170" s="93"/>
      <c r="L170" s="93"/>
      <c r="M170" s="93"/>
      <c r="N170" s="93"/>
      <c r="O170" s="94"/>
    </row>
    <row r="171" spans="2:15" x14ac:dyDescent="0.25">
      <c r="B171" s="82"/>
      <c r="E171" s="92"/>
      <c r="F171" s="93"/>
      <c r="G171" s="93"/>
      <c r="H171" s="93"/>
      <c r="I171" s="93"/>
      <c r="J171" s="93"/>
      <c r="K171" s="93"/>
      <c r="L171" s="93"/>
      <c r="M171" s="93"/>
      <c r="N171" s="93"/>
      <c r="O171" s="94"/>
    </row>
    <row r="172" spans="2:15" x14ac:dyDescent="0.25">
      <c r="B172" s="82"/>
      <c r="E172" s="73"/>
      <c r="F172" s="74"/>
      <c r="G172" s="74"/>
      <c r="H172" s="74"/>
      <c r="I172" s="74"/>
      <c r="J172" s="74"/>
      <c r="K172" s="74"/>
      <c r="L172" s="74"/>
      <c r="M172" s="74"/>
      <c r="N172" s="74"/>
      <c r="O172" s="75"/>
    </row>
  </sheetData>
  <dataConsolidate/>
  <mergeCells count="16">
    <mergeCell ref="E169:O171"/>
    <mergeCell ref="E57:O59"/>
    <mergeCell ref="L2:O2"/>
    <mergeCell ref="B5:K5"/>
    <mergeCell ref="L5:O5"/>
    <mergeCell ref="E9:O11"/>
    <mergeCell ref="E24:M26"/>
    <mergeCell ref="E148:O149"/>
    <mergeCell ref="E95:O97"/>
    <mergeCell ref="E132:M134"/>
    <mergeCell ref="E136:M136"/>
    <mergeCell ref="E138:O141"/>
    <mergeCell ref="E143:M143"/>
    <mergeCell ref="E145:O146"/>
    <mergeCell ref="B7:O7"/>
    <mergeCell ref="B3:O3"/>
  </mergeCells>
  <conditionalFormatting sqref="I62:I65">
    <cfRule type="containsText" dxfId="1" priority="1" operator="containsText" text="Falsch">
      <formula>NOT(ISERROR(SEARCH("Falsch",I62)))</formula>
    </cfRule>
    <cfRule type="containsText" dxfId="0" priority="2" operator="containsText" text="Richtig">
      <formula>NOT(ISERROR(SEARCH("Richtig",I62)))</formula>
    </cfRule>
  </conditionalFormatting>
  <dataValidations count="1">
    <dataValidation showInputMessage="1" showErrorMessage="1" sqref="K62"/>
  </dataValidations>
  <pageMargins left="0.75" right="0.75" top="1" bottom="1" header="0.5" footer="0.5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Notizblatt!$A$68:$A$73</xm:f>
          </x14:formula1>
          <xm:sqref>F104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73"/>
  <sheetViews>
    <sheetView showGridLines="0" zoomScale="82" zoomScaleNormal="82" workbookViewId="0">
      <selection activeCell="D6" sqref="D6"/>
    </sheetView>
  </sheetViews>
  <sheetFormatPr defaultRowHeight="15.75" x14ac:dyDescent="0.25"/>
  <cols>
    <col min="1" max="1" width="11.375" bestFit="1" customWidth="1"/>
    <col min="2" max="24" width="7.875" bestFit="1" customWidth="1"/>
    <col min="25" max="102" width="8.25" bestFit="1" customWidth="1"/>
  </cols>
  <sheetData>
    <row r="1" spans="1:102" x14ac:dyDescent="0.25">
      <c r="A1" s="66" t="s">
        <v>3</v>
      </c>
      <c r="B1" s="76">
        <v>0</v>
      </c>
      <c r="C1" s="76">
        <v>1</v>
      </c>
      <c r="D1" s="76">
        <v>2</v>
      </c>
      <c r="E1" s="76">
        <v>3</v>
      </c>
      <c r="F1" s="76">
        <v>4</v>
      </c>
      <c r="G1" s="76">
        <v>5</v>
      </c>
      <c r="H1" s="76">
        <v>6</v>
      </c>
      <c r="I1" s="76">
        <v>7</v>
      </c>
      <c r="J1" s="76">
        <v>8</v>
      </c>
      <c r="K1" s="76">
        <v>9</v>
      </c>
      <c r="L1" s="76">
        <v>10</v>
      </c>
      <c r="M1" s="76">
        <v>11</v>
      </c>
      <c r="N1" s="76">
        <v>12</v>
      </c>
      <c r="O1" s="76">
        <v>13</v>
      </c>
      <c r="P1" s="76">
        <v>14</v>
      </c>
      <c r="Q1" s="76">
        <v>15</v>
      </c>
      <c r="R1" s="76">
        <v>16</v>
      </c>
      <c r="S1" s="76">
        <v>17</v>
      </c>
      <c r="T1" s="76">
        <v>18</v>
      </c>
      <c r="U1" s="76">
        <v>19</v>
      </c>
      <c r="V1" s="76">
        <v>20</v>
      </c>
      <c r="W1" s="76">
        <v>21</v>
      </c>
      <c r="X1" s="76">
        <v>22</v>
      </c>
      <c r="Y1" s="76">
        <v>23</v>
      </c>
      <c r="Z1" s="76">
        <v>24</v>
      </c>
      <c r="AA1" s="64">
        <v>25</v>
      </c>
      <c r="AB1" s="64">
        <v>26</v>
      </c>
      <c r="AC1" s="64">
        <v>27</v>
      </c>
      <c r="AD1" s="64">
        <v>28</v>
      </c>
      <c r="AE1" s="64">
        <v>29</v>
      </c>
      <c r="AF1" s="64">
        <v>30</v>
      </c>
      <c r="AG1" s="64">
        <v>31</v>
      </c>
      <c r="AH1" s="64">
        <v>32</v>
      </c>
      <c r="AI1" s="64">
        <v>33</v>
      </c>
      <c r="AJ1" s="64">
        <v>34</v>
      </c>
      <c r="AK1" s="64">
        <v>35</v>
      </c>
      <c r="AL1" s="64">
        <v>36</v>
      </c>
      <c r="AM1" s="64">
        <v>37</v>
      </c>
      <c r="AN1" s="64">
        <v>38</v>
      </c>
      <c r="AO1" s="64">
        <v>39</v>
      </c>
      <c r="AP1" s="64">
        <v>40</v>
      </c>
      <c r="AQ1" s="64">
        <v>41</v>
      </c>
      <c r="AR1" s="64">
        <v>42</v>
      </c>
      <c r="AS1" s="64">
        <v>43</v>
      </c>
      <c r="AT1" s="64">
        <v>44</v>
      </c>
      <c r="AU1" s="64">
        <v>45</v>
      </c>
      <c r="AV1" s="64">
        <v>46</v>
      </c>
      <c r="AW1" s="64">
        <v>47</v>
      </c>
      <c r="AX1" s="64">
        <v>48</v>
      </c>
      <c r="AY1" s="64">
        <v>49</v>
      </c>
      <c r="AZ1" s="64">
        <v>50</v>
      </c>
      <c r="BA1" s="64">
        <v>51</v>
      </c>
      <c r="BB1" s="64">
        <v>52</v>
      </c>
      <c r="BC1" s="64">
        <v>53</v>
      </c>
      <c r="BD1" s="64">
        <v>54</v>
      </c>
      <c r="BE1" s="64">
        <v>55</v>
      </c>
      <c r="BF1" s="64">
        <v>56</v>
      </c>
      <c r="BG1" s="64">
        <v>57</v>
      </c>
      <c r="BH1" s="64">
        <v>58</v>
      </c>
      <c r="BI1" s="64">
        <v>59</v>
      </c>
      <c r="BJ1" s="64">
        <v>60</v>
      </c>
      <c r="BK1" s="64">
        <v>61</v>
      </c>
      <c r="BL1" s="64">
        <v>62</v>
      </c>
      <c r="BM1" s="64">
        <v>63</v>
      </c>
      <c r="BN1" s="64">
        <v>64</v>
      </c>
      <c r="BO1" s="64">
        <v>65</v>
      </c>
      <c r="BP1" s="64">
        <v>66</v>
      </c>
      <c r="BQ1" s="64">
        <v>67</v>
      </c>
      <c r="BR1" s="64">
        <v>68</v>
      </c>
      <c r="BS1" s="64">
        <v>69</v>
      </c>
      <c r="BT1" s="64">
        <v>70</v>
      </c>
      <c r="BU1" s="64">
        <v>71</v>
      </c>
      <c r="BV1" s="64">
        <v>72</v>
      </c>
      <c r="BW1" s="64">
        <v>73</v>
      </c>
      <c r="BX1" s="64">
        <v>74</v>
      </c>
      <c r="BY1" s="64">
        <v>75</v>
      </c>
      <c r="BZ1" s="64">
        <v>76</v>
      </c>
      <c r="CA1" s="64">
        <v>77</v>
      </c>
      <c r="CB1" s="64">
        <v>78</v>
      </c>
      <c r="CC1" s="64">
        <v>79</v>
      </c>
      <c r="CD1" s="64">
        <v>80</v>
      </c>
      <c r="CE1" s="64">
        <v>81</v>
      </c>
      <c r="CF1" s="64">
        <v>82</v>
      </c>
      <c r="CG1" s="64">
        <v>83</v>
      </c>
      <c r="CH1" s="64">
        <v>84</v>
      </c>
      <c r="CI1" s="64">
        <v>85</v>
      </c>
      <c r="CJ1" s="64">
        <v>86</v>
      </c>
      <c r="CK1" s="64">
        <v>87</v>
      </c>
      <c r="CL1" s="64">
        <v>88</v>
      </c>
      <c r="CM1" s="64">
        <v>89</v>
      </c>
      <c r="CN1" s="64">
        <v>90</v>
      </c>
      <c r="CO1" s="64">
        <v>91</v>
      </c>
      <c r="CP1" s="64">
        <v>92</v>
      </c>
      <c r="CQ1" s="64">
        <v>93</v>
      </c>
      <c r="CR1" s="64">
        <v>94</v>
      </c>
      <c r="CS1" s="64">
        <v>95</v>
      </c>
      <c r="CT1" s="64">
        <v>96</v>
      </c>
      <c r="CU1" s="64">
        <v>97</v>
      </c>
      <c r="CV1" s="64">
        <v>98</v>
      </c>
      <c r="CW1" s="64">
        <v>99</v>
      </c>
      <c r="CX1" s="64">
        <v>100</v>
      </c>
    </row>
    <row r="2" spans="1:102" x14ac:dyDescent="0.25">
      <c r="A2" s="78" t="s">
        <v>4</v>
      </c>
      <c r="B2" s="77">
        <f>BINOMDIST(B1,100,0.1,FALSE)</f>
        <v>2.6561398887587476E-5</v>
      </c>
      <c r="C2" s="77">
        <f t="shared" ref="C2:G2" si="0">BINOMDIST(C1,100,0.1,FALSE)</f>
        <v>2.9512665430652773E-4</v>
      </c>
      <c r="D2" s="77">
        <f t="shared" si="0"/>
        <v>1.6231965986859046E-3</v>
      </c>
      <c r="E2" s="77">
        <f t="shared" si="0"/>
        <v>5.8916024693043889E-3</v>
      </c>
      <c r="F2" s="77">
        <f t="shared" si="0"/>
        <v>1.5874595542292376E-2</v>
      </c>
      <c r="G2" s="77">
        <f t="shared" si="0"/>
        <v>3.3865803823557049E-2</v>
      </c>
      <c r="H2" s="77">
        <f t="shared" ref="H2" si="1">BINOMDIST(H1,100,0.1,FALSE)</f>
        <v>5.9578728948850357E-2</v>
      </c>
      <c r="I2" s="77">
        <f t="shared" ref="I2" si="2">BINOMDIST(I1,100,0.1,FALSE)</f>
        <v>8.889524636812593E-2</v>
      </c>
      <c r="J2" s="77">
        <f t="shared" ref="J2" si="3">BINOMDIST(J1,100,0.1,FALSE)</f>
        <v>0.11482302655882935</v>
      </c>
      <c r="K2" s="77">
        <f t="shared" ref="K2" si="4">BINOMDIST(K1,100,0.1,FALSE)</f>
        <v>0.1304162770791642</v>
      </c>
      <c r="L2" s="77">
        <f t="shared" ref="L2" si="5">BINOMDIST(L1,100,0.1,FALSE)</f>
        <v>0.13186534682448822</v>
      </c>
      <c r="M2" s="77">
        <f t="shared" ref="M2" si="6">BINOMDIST(M1,100,0.1,FALSE)</f>
        <v>0.11987758802226202</v>
      </c>
      <c r="N2" s="77">
        <f t="shared" ref="N2" si="7">BINOMDIST(N1,100,0.1,FALSE)</f>
        <v>9.8788012351678889E-2</v>
      </c>
      <c r="O2" s="77">
        <f t="shared" ref="O2" si="8">BINOMDIST(O1,100,0.1,FALSE)</f>
        <v>7.4302094760237067E-2</v>
      </c>
      <c r="P2" s="77">
        <f t="shared" ref="P2" si="9">BINOMDIST(P1,100,0.1,FALSE)</f>
        <v>5.1303827334449464E-2</v>
      </c>
      <c r="Q2" s="77">
        <f t="shared" ref="Q2" si="10">BINOMDIST(Q1,100,0.1,FALSE)</f>
        <v>3.2682438153797441E-2</v>
      </c>
      <c r="R2" s="77">
        <f t="shared" ref="R2" si="11">BINOMDIST(R1,100,0.1,FALSE)</f>
        <v>1.9291716965783169E-2</v>
      </c>
      <c r="S2" s="77">
        <f t="shared" ref="S2" si="12">BINOMDIST(S1,100,0.1,FALSE)</f>
        <v>1.0591530883175089E-2</v>
      </c>
      <c r="T2" s="77">
        <f t="shared" ref="T2" si="13">BINOMDIST(T1,100,0.1,FALSE)</f>
        <v>5.4265250821205688E-3</v>
      </c>
      <c r="U2" s="77">
        <f t="shared" ref="U2" si="14">BINOMDIST(U1,100,0.1,FALSE)</f>
        <v>2.6021933142332623E-3</v>
      </c>
      <c r="V2" s="77">
        <f t="shared" ref="V2" si="15">BINOMDIST(V1,100,0.1,FALSE)</f>
        <v>1.1709869914049654E-3</v>
      </c>
      <c r="W2" s="77">
        <f t="shared" ref="W2" si="16">BINOMDIST(W1,100,0.1,FALSE)</f>
        <v>4.9565586937776347E-4</v>
      </c>
      <c r="X2" s="77">
        <f t="shared" ref="X2" si="17">BINOMDIST(X1,100,0.1,FALSE)</f>
        <v>1.9776168525678398E-4</v>
      </c>
      <c r="Y2" s="77">
        <f t="shared" ref="Y2" si="18">BINOMDIST(Y1,100,0.1,FALSE)</f>
        <v>7.4518895893861071E-5</v>
      </c>
      <c r="Z2" s="77">
        <f t="shared" ref="Z2" si="19">BINOMDIST(Z1,100,0.1,FALSE)</f>
        <v>2.6564606406607781E-5</v>
      </c>
      <c r="AA2" s="65">
        <f t="shared" ref="AA2" si="20">BINOMDIST(AA1,100,0.1,FALSE)</f>
        <v>8.9729337195652582E-6</v>
      </c>
      <c r="AB2" s="65">
        <f t="shared" ref="AB2" si="21">BINOMDIST(AB1,100,0.1,FALSE)</f>
        <v>2.8759402947324655E-6</v>
      </c>
      <c r="AC2" s="65">
        <f t="shared" ref="AC2" si="22">BINOMDIST(AC1,100,0.1,FALSE)</f>
        <v>8.7580074819013169E-7</v>
      </c>
      <c r="AD2" s="65">
        <f t="shared" ref="AD2" si="23">BINOMDIST(AD1,100,0.1,FALSE)</f>
        <v>2.5370418499158747E-7</v>
      </c>
      <c r="AE2" s="65">
        <f t="shared" ref="AE2" si="24">BINOMDIST(AE1,100,0.1,FALSE)</f>
        <v>6.9987361376989486E-8</v>
      </c>
      <c r="AF2" s="65">
        <f t="shared" ref="AF2" si="25">BINOMDIST(AF1,100,0.1,FALSE)</f>
        <v>1.8404083917652675E-8</v>
      </c>
      <c r="AG2" s="65">
        <f t="shared" ref="AG2" si="26">BINOMDIST(AG1,100,0.1,FALSE)</f>
        <v>4.6175120940347336E-9</v>
      </c>
      <c r="AH2" s="65">
        <f t="shared" ref="AH2" si="27">BINOMDIST(AH1,100,0.1,FALSE)</f>
        <v>1.1062789391958223E-9</v>
      </c>
      <c r="AI2" s="65">
        <f t="shared" ref="AI2" si="28">BINOMDIST(AI1,100,0.1,FALSE)</f>
        <v>2.5328945409197227E-10</v>
      </c>
      <c r="AJ2" s="65">
        <f t="shared" ref="AJ2" si="29">BINOMDIST(AJ1,100,0.1,FALSE)</f>
        <v>5.545880203974561E-11</v>
      </c>
      <c r="AK2" s="65">
        <f t="shared" ref="AK2" si="30">BINOMDIST(AK1,100,0.1,FALSE)</f>
        <v>1.1619939474994299E-11</v>
      </c>
      <c r="AL2" s="65">
        <f t="shared" ref="AL2" si="31">BINOMDIST(AL1,100,0.1,FALSE)</f>
        <v>2.3311606971439327E-12</v>
      </c>
      <c r="AM2" s="65">
        <f t="shared" ref="AM2" si="32">BINOMDIST(AM1,100,0.1,FALSE)</f>
        <v>4.4803088473636733E-13</v>
      </c>
      <c r="AN2" s="65">
        <f t="shared" ref="AN2" si="33">BINOMDIST(AN1,100,0.1,FALSE)</f>
        <v>8.2532005083015306E-14</v>
      </c>
      <c r="AO2" s="65">
        <f t="shared" ref="AO2" si="34">BINOMDIST(AO1,100,0.1,FALSE)</f>
        <v>1.4578302892156667E-14</v>
      </c>
      <c r="AP2" s="65">
        <f t="shared" ref="AP2:AQ2" si="35">BINOMDIST(AP1,100,0.1,FALSE)</f>
        <v>2.4702124345043022E-15</v>
      </c>
      <c r="AQ2" s="65">
        <f t="shared" si="35"/>
        <v>4.0166055845598617E-16</v>
      </c>
      <c r="AR2" s="65">
        <f t="shared" ref="AR2" si="36">BINOMDIST(AR1,100,0.1,FALSE)</f>
        <v>6.2693050129372666E-17</v>
      </c>
      <c r="AS2" s="65">
        <f t="shared" ref="AS2" si="37">BINOMDIST(AS1,100,0.1,FALSE)</f>
        <v>9.3958576421283492E-18</v>
      </c>
      <c r="AT2" s="65">
        <f t="shared" ref="AT2" si="38">BINOMDIST(AT1,100,0.1,FALSE)</f>
        <v>1.3524340545487657E-18</v>
      </c>
      <c r="AU2" s="65">
        <f t="shared" ref="AU2" si="39">BINOMDIST(AU1,100,0.1,FALSE)</f>
        <v>1.8700322729563154E-19</v>
      </c>
      <c r="AV2" s="65">
        <f t="shared" ref="AV2" si="40">BINOMDIST(AV1,100,0.1,FALSE)</f>
        <v>2.4843423916086421E-20</v>
      </c>
      <c r="AW2" s="65">
        <f t="shared" ref="AW2" si="41">BINOMDIST(AW1,100,0.1,FALSE)</f>
        <v>3.1715009254578644E-21</v>
      </c>
      <c r="AX2" s="65">
        <f t="shared" ref="AX2" si="42">BINOMDIST(AX1,100,0.1,FALSE)</f>
        <v>3.8909617835478817E-22</v>
      </c>
      <c r="AY2" s="65">
        <f t="shared" ref="AY2" si="43">BINOMDIST(AY1,100,0.1,FALSE)</f>
        <v>4.587982148401027E-23</v>
      </c>
      <c r="AZ2" s="65">
        <f t="shared" ref="AZ2" si="44">BINOMDIST(AZ1,100,0.1,FALSE)</f>
        <v>5.1997131015211782E-24</v>
      </c>
      <c r="BA2" s="65">
        <f t="shared" ref="BA2" si="45">BINOMDIST(BA1,100,0.1,FALSE)</f>
        <v>5.6641754918532132E-25</v>
      </c>
      <c r="BB2" s="65">
        <f t="shared" ref="BB2" si="46">BINOMDIST(BB1,100,0.1,FALSE)</f>
        <v>5.9304401517266333E-26</v>
      </c>
      <c r="BC2" s="65">
        <f t="shared" ref="BC2" si="47">BINOMDIST(BC1,100,0.1,FALSE)</f>
        <v>5.9677385174607181E-27</v>
      </c>
      <c r="BD2" s="65">
        <f t="shared" ref="BD2" si="48">BINOMDIST(BD1,100,0.1,FALSE)</f>
        <v>5.7712697596842454E-28</v>
      </c>
      <c r="BE2" s="65">
        <f t="shared" ref="BE2" si="49">BINOMDIST(BE1,100,0.1,FALSE)</f>
        <v>5.363200180716623E-29</v>
      </c>
      <c r="BF2" s="65">
        <f t="shared" ref="BF2" si="50">BINOMDIST(BF1,100,0.1,FALSE)</f>
        <v>4.7885715899256424E-30</v>
      </c>
      <c r="BG2" s="65">
        <f t="shared" ref="BG2" si="51">BINOMDIST(BG1,100,0.1,FALSE)</f>
        <v>4.1071569192343688E-31</v>
      </c>
      <c r="BH2" s="65">
        <f t="shared" ref="BH2" si="52">BINOMDIST(BH1,100,0.1,FALSE)</f>
        <v>3.3832901825110975E-32</v>
      </c>
      <c r="BI2" s="65">
        <f t="shared" ref="BI2" si="53">BINOMDIST(BI1,100,0.1,FALSE)</f>
        <v>2.6760487319297037E-33</v>
      </c>
      <c r="BJ2" s="65">
        <f t="shared" ref="BJ2" si="54">BINOMDIST(BJ1,100,0.1,FALSE)</f>
        <v>2.0318147779466289E-34</v>
      </c>
      <c r="BK2" s="65">
        <f t="shared" ref="BK2" si="55">BINOMDIST(BK1,100,0.1,FALSE)</f>
        <v>1.4803750658991942E-35</v>
      </c>
      <c r="BL2" s="65">
        <f t="shared" ref="BL2" si="56">BINOMDIST(BL1,100,0.1,FALSE)</f>
        <v>1.0346707449832798E-36</v>
      </c>
      <c r="BM2" s="65">
        <f t="shared" ref="BM2" si="57">BINOMDIST(BM1,100,0.1,FALSE)</f>
        <v>6.9343012891297561E-38</v>
      </c>
      <c r="BN2" s="65">
        <f t="shared" ref="BN2" si="58">BINOMDIST(BN1,100,0.1,FALSE)</f>
        <v>4.4543254808645239E-39</v>
      </c>
      <c r="BO2" s="65">
        <f t="shared" ref="BO2" si="59">BINOMDIST(BO1,100,0.1,FALSE)</f>
        <v>2.7411233728397261E-40</v>
      </c>
      <c r="BP2" s="65">
        <f t="shared" ref="BP2" si="60">BINOMDIST(BP1,100,0.1,FALSE)</f>
        <v>1.6151400345015282E-41</v>
      </c>
      <c r="BQ2" s="65">
        <f t="shared" ref="BQ2" si="61">BINOMDIST(BQ1,100,0.1,FALSE)</f>
        <v>9.1069255676700303E-43</v>
      </c>
      <c r="BR2" s="65">
        <f t="shared" ref="BR2" si="62">BINOMDIST(BR1,100,0.1,FALSE)</f>
        <v>4.9105971198221842E-44</v>
      </c>
      <c r="BS2" s="65">
        <f t="shared" ref="BS2" si="63">BINOMDIST(BS1,100,0.1,FALSE)</f>
        <v>2.5304204160113902E-45</v>
      </c>
      <c r="BT2" s="65">
        <f t="shared" ref="BT2" si="64">BINOMDIST(BT1,100,0.1,FALSE)</f>
        <v>1.245127506291343E-46</v>
      </c>
      <c r="BU2" s="65">
        <f t="shared" ref="BU2" si="65">BINOMDIST(BU1,100,0.1,FALSE)</f>
        <v>5.8456690436213078E-48</v>
      </c>
      <c r="BV2" s="65">
        <f t="shared" ref="BV2" si="66">BINOMDIST(BV1,100,0.1,FALSE)</f>
        <v>2.6161173189045807E-49</v>
      </c>
      <c r="BW2" s="65">
        <f t="shared" ref="BW2" si="67">BINOMDIST(BW1,100,0.1,FALSE)</f>
        <v>1.114935843673196E-50</v>
      </c>
      <c r="BX2" s="65">
        <f t="shared" ref="BX2" si="68">BINOMDIST(BX1,100,0.1,FALSE)</f>
        <v>4.5200101770534302E-52</v>
      </c>
      <c r="BY2" s="65">
        <f t="shared" ref="BY2" si="69">BINOMDIST(BY1,100,0.1,FALSE)</f>
        <v>1.7410409570873E-53</v>
      </c>
      <c r="BZ2" s="65">
        <f t="shared" ref="BZ2" si="70">BINOMDIST(BZ1,100,0.1,FALSE)</f>
        <v>6.3634537905236743E-55</v>
      </c>
      <c r="CA2" s="65">
        <f t="shared" ref="CA2" si="71">BINOMDIST(CA1,100,0.1,FALSE)</f>
        <v>2.2037935205276515E-56</v>
      </c>
      <c r="CB2" s="65">
        <f t="shared" ref="CB2" si="72">BINOMDIST(CB1,100,0.1,FALSE)</f>
        <v>7.2204061213869564E-58</v>
      </c>
      <c r="CC2" s="65">
        <f t="shared" ref="CC2" si="73">BINOMDIST(CC1,100,0.1,FALSE)</f>
        <v>2.2341622316527636E-59</v>
      </c>
      <c r="CD2" s="65">
        <f t="shared" ref="CD2" si="74">BINOMDIST(CD1,100,0.1,FALSE)</f>
        <v>6.5163065089875096E-61</v>
      </c>
      <c r="CE2" s="65">
        <f t="shared" ref="CE2" si="75">BINOMDIST(CE1,100,0.1,FALSE)</f>
        <v>1.7877384112448034E-62</v>
      </c>
      <c r="CF2" s="65">
        <f t="shared" ref="CF2" si="76">BINOMDIST(CF1,100,0.1,FALSE)</f>
        <v>4.6025785655353375E-64</v>
      </c>
      <c r="CG2" s="65">
        <f t="shared" ref="CG2" si="77">BINOMDIST(CG1,100,0.1,FALSE)</f>
        <v>1.1090550760326037E-65</v>
      </c>
      <c r="CH2" s="65">
        <f t="shared" ref="CH2" si="78">BINOMDIST(CH1,100,0.1,FALSE)</f>
        <v>2.4939069170045814E-67</v>
      </c>
      <c r="CI2" s="65">
        <f t="shared" ref="CI2" si="79">BINOMDIST(CI1,100,0.1,FALSE)</f>
        <v>5.2160144669377636E-69</v>
      </c>
      <c r="CJ2" s="65">
        <f t="shared" ref="CJ2" si="80">BINOMDIST(CJ1,100,0.1,FALSE)</f>
        <v>1.010855516848429E-70</v>
      </c>
      <c r="CK2" s="65">
        <f t="shared" ref="CK2" si="81">BINOMDIST(CK1,100,0.1,FALSE)</f>
        <v>1.8074045001120615E-72</v>
      </c>
      <c r="CL2" s="65">
        <f t="shared" ref="CL2" si="82">BINOMDIST(CL1,100,0.1,FALSE)</f>
        <v>2.9666993057394377E-74</v>
      </c>
      <c r="CM2" s="65">
        <f t="shared" ref="CM2" si="83">BINOMDIST(CM1,100,0.1,FALSE)</f>
        <v>4.4444933419318628E-76</v>
      </c>
      <c r="CN2" s="65">
        <f t="shared" ref="CN2" si="84">BINOMDIST(CN1,100,0.1,FALSE)</f>
        <v>6.0357316989197273E-78</v>
      </c>
      <c r="CO2" s="65">
        <f t="shared" ref="CO2" si="85">BINOMDIST(CO1,100,0.1,FALSE)</f>
        <v>7.3696357740169999E-80</v>
      </c>
      <c r="CP2" s="65">
        <f t="shared" ref="CP2" si="86">BINOMDIST(CP1,100,0.1,FALSE)</f>
        <v>8.0104736674095456E-82</v>
      </c>
      <c r="CQ2" s="65">
        <f t="shared" ref="CQ2" si="87">BINOMDIST(CQ1,100,0.1,FALSE)</f>
        <v>7.6563667072015817E-84</v>
      </c>
      <c r="CR2" s="65">
        <f t="shared" ref="CR2" si="88">BINOMDIST(CR1,100,0.1,FALSE)</f>
        <v>6.3350551950838622E-86</v>
      </c>
      <c r="CS2" s="65">
        <f t="shared" ref="CS2" si="89">BINOMDIST(CS1,100,0.1,FALSE)</f>
        <v>4.445652768479891E-88</v>
      </c>
      <c r="CT2" s="65">
        <f t="shared" ref="CT2" si="90">BINOMDIST(CT1,100,0.1,FALSE)</f>
        <v>2.5727157224999704E-90</v>
      </c>
      <c r="CU2" s="65">
        <f t="shared" ref="CU2" si="91">BINOMDIST(CU1,100,0.1,FALSE)</f>
        <v>1.1787930000000177E-92</v>
      </c>
      <c r="CV2" s="65">
        <f t="shared" ref="CV2" si="92">BINOMDIST(CV1,100,0.1,FALSE)</f>
        <v>4.0094999999999102E-95</v>
      </c>
      <c r="CW2" s="65">
        <f t="shared" ref="CW2" si="93">BINOMDIST(CW1,100,0.1,FALSE)</f>
        <v>8.999999999999935E-98</v>
      </c>
      <c r="CX2" s="65">
        <f t="shared" ref="CX2" si="94">BINOMDIST(CX1,100,0.1,FALSE)</f>
        <v>1.0000000000000174E-100</v>
      </c>
    </row>
    <row r="3" spans="1:102" x14ac:dyDescent="0.25">
      <c r="A3" s="63" t="s">
        <v>33</v>
      </c>
      <c r="B3" s="69">
        <f>B2</f>
        <v>2.6561398887587476E-5</v>
      </c>
      <c r="C3" s="69">
        <f t="shared" ref="C3:AH3" si="95">B3+C2</f>
        <v>3.2168805319411522E-4</v>
      </c>
      <c r="D3" s="69">
        <f t="shared" si="95"/>
        <v>1.9448846518800198E-3</v>
      </c>
      <c r="E3" s="69">
        <f t="shared" si="95"/>
        <v>7.8364871211844093E-3</v>
      </c>
      <c r="F3" s="69">
        <f t="shared" si="95"/>
        <v>2.3711082663476785E-2</v>
      </c>
      <c r="G3" s="69">
        <f t="shared" si="95"/>
        <v>5.7576886487033838E-2</v>
      </c>
      <c r="H3" s="69">
        <f t="shared" si="95"/>
        <v>0.11715561543588419</v>
      </c>
      <c r="I3" s="69">
        <f t="shared" si="95"/>
        <v>0.20605086180401011</v>
      </c>
      <c r="J3" s="69">
        <f t="shared" si="95"/>
        <v>0.32087388836283948</v>
      </c>
      <c r="K3" s="69">
        <f t="shared" si="95"/>
        <v>0.45129016544200368</v>
      </c>
      <c r="L3" s="69">
        <f t="shared" si="95"/>
        <v>0.58315551226649187</v>
      </c>
      <c r="M3" s="69">
        <f t="shared" si="95"/>
        <v>0.70303310028875388</v>
      </c>
      <c r="N3" s="69">
        <f t="shared" si="95"/>
        <v>0.80182111264043276</v>
      </c>
      <c r="O3" s="69">
        <f t="shared" si="95"/>
        <v>0.87612320740066985</v>
      </c>
      <c r="P3" s="69">
        <f t="shared" si="95"/>
        <v>0.92742703473511934</v>
      </c>
      <c r="Q3" s="69">
        <f t="shared" si="95"/>
        <v>0.96010947288891679</v>
      </c>
      <c r="R3" s="69">
        <f t="shared" si="95"/>
        <v>0.97940118985469993</v>
      </c>
      <c r="S3" s="69">
        <f t="shared" si="95"/>
        <v>0.98999272073787503</v>
      </c>
      <c r="T3" s="69">
        <f t="shared" si="95"/>
        <v>0.99541924581999564</v>
      </c>
      <c r="U3" s="69">
        <f t="shared" si="95"/>
        <v>0.99802143913422892</v>
      </c>
      <c r="V3" s="69">
        <f t="shared" si="95"/>
        <v>0.99919242612563386</v>
      </c>
      <c r="W3" s="69">
        <f t="shared" si="95"/>
        <v>0.99968808199501158</v>
      </c>
      <c r="X3" s="69">
        <f t="shared" si="95"/>
        <v>0.99988584368026834</v>
      </c>
      <c r="Y3" s="69">
        <f t="shared" si="95"/>
        <v>0.99996036257616217</v>
      </c>
      <c r="Z3" s="69">
        <f t="shared" si="95"/>
        <v>0.99998692718256876</v>
      </c>
      <c r="AA3" s="69">
        <f t="shared" si="95"/>
        <v>0.99999590011628836</v>
      </c>
      <c r="AB3" s="69">
        <f t="shared" si="95"/>
        <v>0.99999877605658305</v>
      </c>
      <c r="AC3" s="69">
        <f t="shared" si="95"/>
        <v>0.9999996518573312</v>
      </c>
      <c r="AD3" s="69">
        <f t="shared" si="95"/>
        <v>0.99999990556151619</v>
      </c>
      <c r="AE3" s="69">
        <f t="shared" si="95"/>
        <v>0.99999997554887754</v>
      </c>
      <c r="AF3" s="69">
        <f t="shared" si="95"/>
        <v>0.99999999395296146</v>
      </c>
      <c r="AG3" s="69">
        <f t="shared" si="95"/>
        <v>0.9999999985704735</v>
      </c>
      <c r="AH3" s="69">
        <f t="shared" si="95"/>
        <v>0.99999999967675246</v>
      </c>
      <c r="AI3" s="69">
        <f t="shared" ref="AI3:BN3" si="96">AH3+AI2</f>
        <v>0.99999999993004196</v>
      </c>
      <c r="AJ3" s="69">
        <f t="shared" si="96"/>
        <v>0.99999999998550071</v>
      </c>
      <c r="AK3" s="69">
        <f t="shared" si="96"/>
        <v>0.99999999999712064</v>
      </c>
      <c r="AL3" s="69">
        <f t="shared" si="96"/>
        <v>0.99999999999945177</v>
      </c>
      <c r="AM3" s="69">
        <f t="shared" si="96"/>
        <v>0.99999999999989986</v>
      </c>
      <c r="AN3" s="69">
        <f t="shared" si="96"/>
        <v>0.99999999999998235</v>
      </c>
      <c r="AO3" s="69">
        <f t="shared" si="96"/>
        <v>0.99999999999999689</v>
      </c>
      <c r="AP3" s="69">
        <f t="shared" si="96"/>
        <v>0.99999999999999933</v>
      </c>
      <c r="AQ3" s="69">
        <f t="shared" si="96"/>
        <v>0.99999999999999978</v>
      </c>
      <c r="AR3" s="69">
        <f t="shared" si="96"/>
        <v>0.99999999999999989</v>
      </c>
      <c r="AS3" s="69">
        <f t="shared" si="96"/>
        <v>0.99999999999999989</v>
      </c>
      <c r="AT3" s="69">
        <f t="shared" si="96"/>
        <v>0.99999999999999989</v>
      </c>
      <c r="AU3" s="69">
        <f t="shared" si="96"/>
        <v>0.99999999999999989</v>
      </c>
      <c r="AV3" s="69">
        <f t="shared" si="96"/>
        <v>0.99999999999999989</v>
      </c>
      <c r="AW3" s="69">
        <f t="shared" si="96"/>
        <v>0.99999999999999989</v>
      </c>
      <c r="AX3" s="69">
        <f t="shared" si="96"/>
        <v>0.99999999999999989</v>
      </c>
      <c r="AY3" s="69">
        <f t="shared" si="96"/>
        <v>0.99999999999999989</v>
      </c>
      <c r="AZ3" s="69">
        <f t="shared" si="96"/>
        <v>0.99999999999999989</v>
      </c>
      <c r="BA3" s="69">
        <f t="shared" si="96"/>
        <v>0.99999999999999989</v>
      </c>
      <c r="BB3" s="69">
        <f t="shared" si="96"/>
        <v>0.99999999999999989</v>
      </c>
      <c r="BC3" s="69">
        <f t="shared" si="96"/>
        <v>0.99999999999999989</v>
      </c>
      <c r="BD3" s="69">
        <f t="shared" si="96"/>
        <v>0.99999999999999989</v>
      </c>
      <c r="BE3" s="69">
        <f t="shared" si="96"/>
        <v>0.99999999999999989</v>
      </c>
      <c r="BF3" s="69">
        <f t="shared" si="96"/>
        <v>0.99999999999999989</v>
      </c>
      <c r="BG3" s="69">
        <f t="shared" si="96"/>
        <v>0.99999999999999989</v>
      </c>
      <c r="BH3" s="69">
        <f t="shared" si="96"/>
        <v>0.99999999999999989</v>
      </c>
      <c r="BI3" s="69">
        <f t="shared" si="96"/>
        <v>0.99999999999999989</v>
      </c>
      <c r="BJ3" s="69">
        <f t="shared" si="96"/>
        <v>0.99999999999999989</v>
      </c>
      <c r="BK3" s="69">
        <f t="shared" si="96"/>
        <v>0.99999999999999989</v>
      </c>
      <c r="BL3" s="69">
        <f t="shared" si="96"/>
        <v>0.99999999999999989</v>
      </c>
      <c r="BM3" s="69">
        <f t="shared" si="96"/>
        <v>0.99999999999999989</v>
      </c>
      <c r="BN3" s="69">
        <f t="shared" si="96"/>
        <v>0.99999999999999989</v>
      </c>
      <c r="BO3" s="69">
        <f t="shared" ref="BO3:CT3" si="97">BN3+BO2</f>
        <v>0.99999999999999989</v>
      </c>
      <c r="BP3" s="69">
        <f t="shared" si="97"/>
        <v>0.99999999999999989</v>
      </c>
      <c r="BQ3" s="69">
        <f t="shared" si="97"/>
        <v>0.99999999999999989</v>
      </c>
      <c r="BR3" s="69">
        <f t="shared" si="97"/>
        <v>0.99999999999999989</v>
      </c>
      <c r="BS3" s="69">
        <f t="shared" si="97"/>
        <v>0.99999999999999989</v>
      </c>
      <c r="BT3" s="69">
        <f t="shared" si="97"/>
        <v>0.99999999999999989</v>
      </c>
      <c r="BU3" s="69">
        <f t="shared" si="97"/>
        <v>0.99999999999999989</v>
      </c>
      <c r="BV3" s="69">
        <f t="shared" si="97"/>
        <v>0.99999999999999989</v>
      </c>
      <c r="BW3" s="69">
        <f t="shared" si="97"/>
        <v>0.99999999999999989</v>
      </c>
      <c r="BX3" s="69">
        <f t="shared" si="97"/>
        <v>0.99999999999999989</v>
      </c>
      <c r="BY3" s="69">
        <f t="shared" si="97"/>
        <v>0.99999999999999989</v>
      </c>
      <c r="BZ3" s="69">
        <f t="shared" si="97"/>
        <v>0.99999999999999989</v>
      </c>
      <c r="CA3" s="69">
        <f t="shared" si="97"/>
        <v>0.99999999999999989</v>
      </c>
      <c r="CB3" s="69">
        <f t="shared" si="97"/>
        <v>0.99999999999999989</v>
      </c>
      <c r="CC3" s="69">
        <f t="shared" si="97"/>
        <v>0.99999999999999989</v>
      </c>
      <c r="CD3" s="69">
        <f t="shared" si="97"/>
        <v>0.99999999999999989</v>
      </c>
      <c r="CE3" s="69">
        <f t="shared" si="97"/>
        <v>0.99999999999999989</v>
      </c>
      <c r="CF3" s="69">
        <f t="shared" si="97"/>
        <v>0.99999999999999989</v>
      </c>
      <c r="CG3" s="69">
        <f t="shared" si="97"/>
        <v>0.99999999999999989</v>
      </c>
      <c r="CH3" s="69">
        <f t="shared" si="97"/>
        <v>0.99999999999999989</v>
      </c>
      <c r="CI3" s="69">
        <f t="shared" si="97"/>
        <v>0.99999999999999989</v>
      </c>
      <c r="CJ3" s="69">
        <f t="shared" si="97"/>
        <v>0.99999999999999989</v>
      </c>
      <c r="CK3" s="69">
        <f t="shared" si="97"/>
        <v>0.99999999999999989</v>
      </c>
      <c r="CL3" s="69">
        <f t="shared" si="97"/>
        <v>0.99999999999999989</v>
      </c>
      <c r="CM3" s="69">
        <f t="shared" si="97"/>
        <v>0.99999999999999989</v>
      </c>
      <c r="CN3" s="69">
        <f t="shared" si="97"/>
        <v>0.99999999999999989</v>
      </c>
      <c r="CO3" s="69">
        <f t="shared" si="97"/>
        <v>0.99999999999999989</v>
      </c>
      <c r="CP3" s="69">
        <f t="shared" si="97"/>
        <v>0.99999999999999989</v>
      </c>
      <c r="CQ3" s="69">
        <f t="shared" si="97"/>
        <v>0.99999999999999989</v>
      </c>
      <c r="CR3" s="69">
        <f t="shared" si="97"/>
        <v>0.99999999999999989</v>
      </c>
      <c r="CS3" s="69">
        <f t="shared" si="97"/>
        <v>0.99999999999999989</v>
      </c>
      <c r="CT3" s="69">
        <f t="shared" si="97"/>
        <v>0.99999999999999989</v>
      </c>
      <c r="CU3" s="69">
        <f t="shared" ref="CU3:CX3" si="98">CT3+CU2</f>
        <v>0.99999999999999989</v>
      </c>
      <c r="CV3" s="69">
        <f t="shared" si="98"/>
        <v>0.99999999999999989</v>
      </c>
      <c r="CW3" s="69">
        <f t="shared" si="98"/>
        <v>0.99999999999999989</v>
      </c>
      <c r="CX3" s="69">
        <f t="shared" si="98"/>
        <v>0.99999999999999989</v>
      </c>
    </row>
    <row r="4" spans="1:102" x14ac:dyDescent="0.25">
      <c r="A4" s="63" t="s">
        <v>5</v>
      </c>
      <c r="B4" s="68">
        <f t="shared" ref="B4:AG4" si="99">B1*B2</f>
        <v>0</v>
      </c>
      <c r="C4" s="68">
        <f t="shared" si="99"/>
        <v>2.9512665430652773E-4</v>
      </c>
      <c r="D4" s="68">
        <f t="shared" si="99"/>
        <v>3.2463931973718092E-3</v>
      </c>
      <c r="E4" s="68">
        <f t="shared" si="99"/>
        <v>1.7674807407913166E-2</v>
      </c>
      <c r="F4" s="68">
        <f t="shared" si="99"/>
        <v>6.3498382169169504E-2</v>
      </c>
      <c r="G4" s="68">
        <f t="shared" si="99"/>
        <v>0.16932901911778525</v>
      </c>
      <c r="H4" s="68">
        <f t="shared" si="99"/>
        <v>0.35747237369310214</v>
      </c>
      <c r="I4" s="68">
        <f t="shared" si="99"/>
        <v>0.62226672457688148</v>
      </c>
      <c r="J4" s="68">
        <f t="shared" si="99"/>
        <v>0.91858421247063482</v>
      </c>
      <c r="K4" s="68">
        <f t="shared" si="99"/>
        <v>1.1737464937124777</v>
      </c>
      <c r="L4" s="68">
        <f t="shared" si="99"/>
        <v>1.3186534682448823</v>
      </c>
      <c r="M4" s="68">
        <f t="shared" si="99"/>
        <v>1.3186534682448823</v>
      </c>
      <c r="N4" s="68">
        <f t="shared" si="99"/>
        <v>1.1854561482201467</v>
      </c>
      <c r="O4" s="68">
        <f t="shared" si="99"/>
        <v>0.96592723188308183</v>
      </c>
      <c r="P4" s="68">
        <f t="shared" si="99"/>
        <v>0.71825358268229245</v>
      </c>
      <c r="Q4" s="68">
        <f t="shared" si="99"/>
        <v>0.4902365723069616</v>
      </c>
      <c r="R4" s="68">
        <f t="shared" si="99"/>
        <v>0.30866747145253071</v>
      </c>
      <c r="S4" s="68">
        <f t="shared" si="99"/>
        <v>0.1800560250139765</v>
      </c>
      <c r="T4" s="68">
        <f t="shared" si="99"/>
        <v>9.7677451478170238E-2</v>
      </c>
      <c r="U4" s="68">
        <f t="shared" si="99"/>
        <v>4.9441672970431984E-2</v>
      </c>
      <c r="V4" s="68">
        <f t="shared" si="99"/>
        <v>2.341973982809931E-2</v>
      </c>
      <c r="W4" s="68">
        <f t="shared" si="99"/>
        <v>1.0408773256933034E-2</v>
      </c>
      <c r="X4" s="68">
        <f t="shared" si="99"/>
        <v>4.3507570756492475E-3</v>
      </c>
      <c r="Y4" s="68">
        <f t="shared" si="99"/>
        <v>1.7139346055588046E-3</v>
      </c>
      <c r="Z4" s="68">
        <f t="shared" si="99"/>
        <v>6.3755055375858669E-4</v>
      </c>
      <c r="AA4" s="68">
        <f t="shared" si="99"/>
        <v>2.2432334298913147E-4</v>
      </c>
      <c r="AB4" s="68">
        <f t="shared" si="99"/>
        <v>7.4774447663044098E-5</v>
      </c>
      <c r="AC4" s="68">
        <f t="shared" si="99"/>
        <v>2.3646620201133557E-5</v>
      </c>
      <c r="AD4" s="68">
        <f t="shared" si="99"/>
        <v>7.1037171797644489E-6</v>
      </c>
      <c r="AE4" s="68">
        <f t="shared" si="99"/>
        <v>2.0296334799326951E-6</v>
      </c>
      <c r="AF4" s="68">
        <f t="shared" si="99"/>
        <v>5.5212251752958027E-7</v>
      </c>
      <c r="AG4" s="68">
        <f t="shared" si="99"/>
        <v>1.4314287491507674E-7</v>
      </c>
      <c r="AH4" s="68">
        <f t="shared" ref="AH4:BM4" si="100">AH1*AH2</f>
        <v>3.5400926054266314E-8</v>
      </c>
      <c r="AI4" s="68">
        <f t="shared" si="100"/>
        <v>8.3585519850350852E-9</v>
      </c>
      <c r="AJ4" s="68">
        <f t="shared" si="100"/>
        <v>1.8855992693513506E-9</v>
      </c>
      <c r="AK4" s="68">
        <f t="shared" si="100"/>
        <v>4.066978816248005E-10</v>
      </c>
      <c r="AL4" s="68">
        <f t="shared" si="100"/>
        <v>8.3921785097181582E-11</v>
      </c>
      <c r="AM4" s="68">
        <f t="shared" si="100"/>
        <v>1.6577142735245592E-11</v>
      </c>
      <c r="AN4" s="68">
        <f t="shared" si="100"/>
        <v>3.1362161931545816E-12</v>
      </c>
      <c r="AO4" s="68">
        <f t="shared" si="100"/>
        <v>5.6855381279410998E-13</v>
      </c>
      <c r="AP4" s="68">
        <f t="shared" si="100"/>
        <v>9.8808497380172085E-14</v>
      </c>
      <c r="AQ4" s="68">
        <f t="shared" si="100"/>
        <v>1.6468082896695433E-14</v>
      </c>
      <c r="AR4" s="68">
        <f t="shared" si="100"/>
        <v>2.6331081054336521E-15</v>
      </c>
      <c r="AS4" s="68">
        <f t="shared" si="100"/>
        <v>4.0402187861151903E-16</v>
      </c>
      <c r="AT4" s="68">
        <f t="shared" si="100"/>
        <v>5.9507098400145695E-17</v>
      </c>
      <c r="AU4" s="68">
        <f t="shared" si="100"/>
        <v>8.4151452283034199E-18</v>
      </c>
      <c r="AV4" s="68">
        <f t="shared" si="100"/>
        <v>1.1427975001399753E-18</v>
      </c>
      <c r="AW4" s="68">
        <f t="shared" si="100"/>
        <v>1.4906054349651962E-19</v>
      </c>
      <c r="AX4" s="68">
        <f t="shared" si="100"/>
        <v>1.8676616561029832E-20</v>
      </c>
      <c r="AY4" s="68">
        <f t="shared" si="100"/>
        <v>2.2481112527165032E-21</v>
      </c>
      <c r="AZ4" s="68">
        <f t="shared" si="100"/>
        <v>2.5998565507605893E-22</v>
      </c>
      <c r="BA4" s="68">
        <f t="shared" si="100"/>
        <v>2.888729500845139E-23</v>
      </c>
      <c r="BB4" s="68">
        <f t="shared" si="100"/>
        <v>3.0838288788978493E-24</v>
      </c>
      <c r="BC4" s="68">
        <f t="shared" si="100"/>
        <v>3.1629014142541805E-25</v>
      </c>
      <c r="BD4" s="68">
        <f t="shared" si="100"/>
        <v>3.1164856702294928E-26</v>
      </c>
      <c r="BE4" s="68">
        <f t="shared" si="100"/>
        <v>2.9497600993941425E-27</v>
      </c>
      <c r="BF4" s="68">
        <f t="shared" si="100"/>
        <v>2.6816000903583599E-28</v>
      </c>
      <c r="BG4" s="68">
        <f t="shared" si="100"/>
        <v>2.3410794439635902E-29</v>
      </c>
      <c r="BH4" s="68">
        <f t="shared" si="100"/>
        <v>1.9623083058564365E-30</v>
      </c>
      <c r="BI4" s="68">
        <f t="shared" si="100"/>
        <v>1.5788687518385251E-31</v>
      </c>
      <c r="BJ4" s="68">
        <f t="shared" si="100"/>
        <v>1.2190888667679773E-32</v>
      </c>
      <c r="BK4" s="68">
        <f t="shared" si="100"/>
        <v>9.0302879019850844E-34</v>
      </c>
      <c r="BL4" s="68">
        <f t="shared" si="100"/>
        <v>6.414958618896335E-35</v>
      </c>
      <c r="BM4" s="68">
        <f t="shared" si="100"/>
        <v>4.3686098121517467E-36</v>
      </c>
      <c r="BN4" s="68">
        <f t="shared" ref="BN4:CX4" si="101">BN1*BN2</f>
        <v>2.8507683077532953E-37</v>
      </c>
      <c r="BO4" s="68">
        <f t="shared" si="101"/>
        <v>1.7817301923458221E-38</v>
      </c>
      <c r="BP4" s="68">
        <f t="shared" si="101"/>
        <v>1.0659924227710087E-39</v>
      </c>
      <c r="BQ4" s="68">
        <f t="shared" si="101"/>
        <v>6.1016401303389203E-41</v>
      </c>
      <c r="BR4" s="68">
        <f t="shared" si="101"/>
        <v>3.3392060414790855E-42</v>
      </c>
      <c r="BS4" s="68">
        <f t="shared" si="101"/>
        <v>1.7459900870478592E-43</v>
      </c>
      <c r="BT4" s="68">
        <f t="shared" si="101"/>
        <v>8.7158925440394008E-45</v>
      </c>
      <c r="BU4" s="68">
        <f t="shared" si="101"/>
        <v>4.1504250209711284E-46</v>
      </c>
      <c r="BV4" s="68">
        <f t="shared" si="101"/>
        <v>1.883604469611298E-47</v>
      </c>
      <c r="BW4" s="68">
        <f t="shared" si="101"/>
        <v>8.1390316588143313E-49</v>
      </c>
      <c r="BX4" s="68">
        <f t="shared" si="101"/>
        <v>3.3448075310195382E-50</v>
      </c>
      <c r="BY4" s="68">
        <f t="shared" si="101"/>
        <v>1.305780717815475E-51</v>
      </c>
      <c r="BZ4" s="68">
        <f t="shared" si="101"/>
        <v>4.8362248807979929E-53</v>
      </c>
      <c r="CA4" s="68">
        <f t="shared" si="101"/>
        <v>1.6969210108062916E-54</v>
      </c>
      <c r="CB4" s="68">
        <f t="shared" si="101"/>
        <v>5.631916774681826E-56</v>
      </c>
      <c r="CC4" s="68">
        <f t="shared" si="101"/>
        <v>1.7649881630056833E-57</v>
      </c>
      <c r="CD4" s="68">
        <f t="shared" si="101"/>
        <v>5.2130452071900075E-59</v>
      </c>
      <c r="CE4" s="68">
        <f t="shared" si="101"/>
        <v>1.4480681131082908E-60</v>
      </c>
      <c r="CF4" s="68">
        <f t="shared" si="101"/>
        <v>3.7741144237389769E-62</v>
      </c>
      <c r="CG4" s="68">
        <f t="shared" si="101"/>
        <v>9.2051571310706102E-64</v>
      </c>
      <c r="CH4" s="68">
        <f t="shared" si="101"/>
        <v>2.0948818102838484E-65</v>
      </c>
      <c r="CI4" s="68">
        <f t="shared" si="101"/>
        <v>4.4336122968970989E-67</v>
      </c>
      <c r="CJ4" s="68">
        <f t="shared" si="101"/>
        <v>8.6933574448964896E-69</v>
      </c>
      <c r="CK4" s="68">
        <f t="shared" si="101"/>
        <v>1.5724419150974936E-70</v>
      </c>
      <c r="CL4" s="68">
        <f t="shared" si="101"/>
        <v>2.6106953890507051E-72</v>
      </c>
      <c r="CM4" s="68">
        <f t="shared" si="101"/>
        <v>3.9555990743193582E-74</v>
      </c>
      <c r="CN4" s="68">
        <f t="shared" si="101"/>
        <v>5.4321585290277544E-76</v>
      </c>
      <c r="CO4" s="68">
        <f t="shared" si="101"/>
        <v>6.7063685543554699E-78</v>
      </c>
      <c r="CP4" s="68">
        <f t="shared" si="101"/>
        <v>7.3696357740167827E-80</v>
      </c>
      <c r="CQ4" s="68">
        <f t="shared" si="101"/>
        <v>7.1204210376974713E-82</v>
      </c>
      <c r="CR4" s="68">
        <f t="shared" si="101"/>
        <v>5.9549518833788301E-84</v>
      </c>
      <c r="CS4" s="68">
        <f t="shared" si="101"/>
        <v>4.2233701300558964E-86</v>
      </c>
      <c r="CT4" s="68">
        <f t="shared" si="101"/>
        <v>2.4698070935999714E-88</v>
      </c>
      <c r="CU4" s="68">
        <f t="shared" si="101"/>
        <v>1.1434292100000171E-90</v>
      </c>
      <c r="CV4" s="68">
        <f t="shared" si="101"/>
        <v>3.929309999999912E-93</v>
      </c>
      <c r="CW4" s="68">
        <f t="shared" si="101"/>
        <v>8.9099999999999357E-96</v>
      </c>
      <c r="CX4" s="68">
        <f t="shared" si="101"/>
        <v>1.0000000000000175E-98</v>
      </c>
    </row>
    <row r="5" spans="1:102" x14ac:dyDescent="0.25">
      <c r="A5" s="63" t="s">
        <v>8</v>
      </c>
      <c r="B5" s="65">
        <f>1-B3</f>
        <v>0.99997343860111243</v>
      </c>
      <c r="C5" s="65">
        <f t="shared" ref="C5:BN5" si="102">1-C3</f>
        <v>0.9996783119468059</v>
      </c>
      <c r="D5" s="65">
        <f t="shared" si="102"/>
        <v>0.99805511534811997</v>
      </c>
      <c r="E5" s="65">
        <f t="shared" si="102"/>
        <v>0.99216351287881555</v>
      </c>
      <c r="F5" s="65">
        <f t="shared" si="102"/>
        <v>0.97628891733652323</v>
      </c>
      <c r="G5" s="65">
        <f t="shared" si="102"/>
        <v>0.94242311351296615</v>
      </c>
      <c r="H5" s="65">
        <f t="shared" si="102"/>
        <v>0.88284438456411585</v>
      </c>
      <c r="I5" s="65">
        <f t="shared" si="102"/>
        <v>0.79394913819598989</v>
      </c>
      <c r="J5" s="65">
        <f t="shared" si="102"/>
        <v>0.67912611163716052</v>
      </c>
      <c r="K5" s="65">
        <f t="shared" si="102"/>
        <v>0.54870983455799638</v>
      </c>
      <c r="L5" s="65">
        <f t="shared" si="102"/>
        <v>0.41684448773350813</v>
      </c>
      <c r="M5" s="65">
        <f t="shared" si="102"/>
        <v>0.29696689971124612</v>
      </c>
      <c r="N5" s="65">
        <f t="shared" si="102"/>
        <v>0.19817888735956724</v>
      </c>
      <c r="O5" s="65">
        <f t="shared" si="102"/>
        <v>0.12387679259933015</v>
      </c>
      <c r="P5" s="65">
        <f t="shared" si="102"/>
        <v>7.2572965264880662E-2</v>
      </c>
      <c r="Q5" s="65">
        <f t="shared" si="102"/>
        <v>3.9890527111083207E-2</v>
      </c>
      <c r="R5" s="65">
        <f t="shared" si="102"/>
        <v>2.0598810145300073E-2</v>
      </c>
      <c r="S5" s="65">
        <f t="shared" si="102"/>
        <v>1.0007279262124968E-2</v>
      </c>
      <c r="T5" s="65">
        <f t="shared" si="102"/>
        <v>4.580754180004365E-3</v>
      </c>
      <c r="U5" s="65">
        <f t="shared" si="102"/>
        <v>1.978560865771084E-3</v>
      </c>
      <c r="V5" s="65">
        <f t="shared" si="102"/>
        <v>8.0757387436614092E-4</v>
      </c>
      <c r="W5" s="65">
        <f t="shared" si="102"/>
        <v>3.1191800498842071E-4</v>
      </c>
      <c r="X5" s="65">
        <f t="shared" si="102"/>
        <v>1.1415631973166196E-4</v>
      </c>
      <c r="Y5" s="65">
        <f t="shared" si="102"/>
        <v>3.9637423837834973E-5</v>
      </c>
      <c r="Z5" s="65">
        <f t="shared" si="102"/>
        <v>1.3072817431236672E-5</v>
      </c>
      <c r="AA5" s="65">
        <f t="shared" si="102"/>
        <v>4.0998837116390519E-6</v>
      </c>
      <c r="AB5" s="65">
        <f t="shared" si="102"/>
        <v>1.2239434169503127E-6</v>
      </c>
      <c r="AC5" s="65">
        <f t="shared" si="102"/>
        <v>3.4814266880456302E-7</v>
      </c>
      <c r="AD5" s="65">
        <f t="shared" si="102"/>
        <v>9.4438483810854734E-8</v>
      </c>
      <c r="AE5" s="65">
        <f t="shared" si="102"/>
        <v>2.4451122460078523E-8</v>
      </c>
      <c r="AF5" s="65">
        <f t="shared" si="102"/>
        <v>6.0470385365718471E-9</v>
      </c>
      <c r="AG5" s="65">
        <f t="shared" si="102"/>
        <v>1.4295264971764254E-9</v>
      </c>
      <c r="AH5" s="65">
        <f t="shared" si="102"/>
        <v>3.2324753984624977E-10</v>
      </c>
      <c r="AI5" s="65">
        <f t="shared" si="102"/>
        <v>6.9958039361495139E-11</v>
      </c>
      <c r="AJ5" s="65">
        <f t="shared" si="102"/>
        <v>1.4499290656999619E-11</v>
      </c>
      <c r="AK5" s="65">
        <f t="shared" si="102"/>
        <v>2.8793634143653435E-12</v>
      </c>
      <c r="AL5" s="65">
        <f t="shared" si="102"/>
        <v>5.482281295599023E-13</v>
      </c>
      <c r="AM5" s="65">
        <f t="shared" si="102"/>
        <v>1.0014211682118912E-13</v>
      </c>
      <c r="AN5" s="65">
        <f t="shared" si="102"/>
        <v>1.7652546091539989E-14</v>
      </c>
      <c r="AO5" s="65">
        <f t="shared" si="102"/>
        <v>3.1086244689504383E-15</v>
      </c>
      <c r="AP5" s="65">
        <f t="shared" si="102"/>
        <v>0</v>
      </c>
      <c r="AQ5" s="65">
        <f t="shared" ref="AQ5" si="103">1-AQ3</f>
        <v>0</v>
      </c>
      <c r="AR5" s="65">
        <f t="shared" si="102"/>
        <v>0</v>
      </c>
      <c r="AS5" s="65">
        <f t="shared" si="102"/>
        <v>0</v>
      </c>
      <c r="AT5" s="65">
        <f t="shared" si="102"/>
        <v>0</v>
      </c>
      <c r="AU5" s="65">
        <f t="shared" si="102"/>
        <v>0</v>
      </c>
      <c r="AV5" s="65">
        <f t="shared" si="102"/>
        <v>0</v>
      </c>
      <c r="AW5" s="65">
        <f t="shared" si="102"/>
        <v>0</v>
      </c>
      <c r="AX5" s="65">
        <f t="shared" si="102"/>
        <v>0</v>
      </c>
      <c r="AY5" s="65">
        <f t="shared" si="102"/>
        <v>0</v>
      </c>
      <c r="AZ5" s="65">
        <f t="shared" si="102"/>
        <v>0</v>
      </c>
      <c r="BA5" s="65">
        <f t="shared" si="102"/>
        <v>0</v>
      </c>
      <c r="BB5" s="65">
        <f t="shared" si="102"/>
        <v>0</v>
      </c>
      <c r="BC5" s="65">
        <f t="shared" si="102"/>
        <v>0</v>
      </c>
      <c r="BD5" s="65">
        <f t="shared" si="102"/>
        <v>0</v>
      </c>
      <c r="BE5" s="65">
        <f t="shared" si="102"/>
        <v>0</v>
      </c>
      <c r="BF5" s="65">
        <f t="shared" si="102"/>
        <v>0</v>
      </c>
      <c r="BG5" s="65">
        <f t="shared" si="102"/>
        <v>0</v>
      </c>
      <c r="BH5" s="65">
        <f t="shared" si="102"/>
        <v>0</v>
      </c>
      <c r="BI5" s="65">
        <f t="shared" si="102"/>
        <v>0</v>
      </c>
      <c r="BJ5" s="65">
        <f t="shared" si="102"/>
        <v>0</v>
      </c>
      <c r="BK5" s="65">
        <f t="shared" si="102"/>
        <v>0</v>
      </c>
      <c r="BL5" s="65">
        <f t="shared" si="102"/>
        <v>0</v>
      </c>
      <c r="BM5" s="65">
        <f t="shared" si="102"/>
        <v>0</v>
      </c>
      <c r="BN5" s="65">
        <f t="shared" si="102"/>
        <v>0</v>
      </c>
      <c r="BO5" s="65">
        <f t="shared" ref="BO5:CX5" si="104">1-BO3</f>
        <v>0</v>
      </c>
      <c r="BP5" s="65">
        <f t="shared" si="104"/>
        <v>0</v>
      </c>
      <c r="BQ5" s="65">
        <f t="shared" si="104"/>
        <v>0</v>
      </c>
      <c r="BR5" s="65">
        <f t="shared" si="104"/>
        <v>0</v>
      </c>
      <c r="BS5" s="65">
        <f t="shared" si="104"/>
        <v>0</v>
      </c>
      <c r="BT5" s="65">
        <f t="shared" si="104"/>
        <v>0</v>
      </c>
      <c r="BU5" s="65">
        <f t="shared" si="104"/>
        <v>0</v>
      </c>
      <c r="BV5" s="65">
        <f t="shared" si="104"/>
        <v>0</v>
      </c>
      <c r="BW5" s="65">
        <f t="shared" si="104"/>
        <v>0</v>
      </c>
      <c r="BX5" s="65">
        <f t="shared" si="104"/>
        <v>0</v>
      </c>
      <c r="BY5" s="65">
        <f t="shared" si="104"/>
        <v>0</v>
      </c>
      <c r="BZ5" s="65">
        <f t="shared" si="104"/>
        <v>0</v>
      </c>
      <c r="CA5" s="65">
        <f t="shared" si="104"/>
        <v>0</v>
      </c>
      <c r="CB5" s="65">
        <f t="shared" si="104"/>
        <v>0</v>
      </c>
      <c r="CC5" s="65">
        <f t="shared" si="104"/>
        <v>0</v>
      </c>
      <c r="CD5" s="65">
        <f t="shared" si="104"/>
        <v>0</v>
      </c>
      <c r="CE5" s="65">
        <f t="shared" si="104"/>
        <v>0</v>
      </c>
      <c r="CF5" s="65">
        <f t="shared" si="104"/>
        <v>0</v>
      </c>
      <c r="CG5" s="65">
        <f t="shared" si="104"/>
        <v>0</v>
      </c>
      <c r="CH5" s="65">
        <f t="shared" si="104"/>
        <v>0</v>
      </c>
      <c r="CI5" s="65">
        <f t="shared" si="104"/>
        <v>0</v>
      </c>
      <c r="CJ5" s="65">
        <f t="shared" si="104"/>
        <v>0</v>
      </c>
      <c r="CK5" s="65">
        <f t="shared" si="104"/>
        <v>0</v>
      </c>
      <c r="CL5" s="65">
        <f t="shared" si="104"/>
        <v>0</v>
      </c>
      <c r="CM5" s="65">
        <f t="shared" si="104"/>
        <v>0</v>
      </c>
      <c r="CN5" s="65">
        <f t="shared" si="104"/>
        <v>0</v>
      </c>
      <c r="CO5" s="65">
        <f t="shared" si="104"/>
        <v>0</v>
      </c>
      <c r="CP5" s="65">
        <f t="shared" si="104"/>
        <v>0</v>
      </c>
      <c r="CQ5" s="65">
        <f t="shared" si="104"/>
        <v>0</v>
      </c>
      <c r="CR5" s="65">
        <f t="shared" si="104"/>
        <v>0</v>
      </c>
      <c r="CS5" s="65">
        <f t="shared" si="104"/>
        <v>0</v>
      </c>
      <c r="CT5" s="65">
        <f t="shared" si="104"/>
        <v>0</v>
      </c>
      <c r="CU5" s="65">
        <f t="shared" si="104"/>
        <v>0</v>
      </c>
      <c r="CV5" s="65">
        <f t="shared" si="104"/>
        <v>0</v>
      </c>
      <c r="CW5" s="65">
        <f t="shared" si="104"/>
        <v>0</v>
      </c>
      <c r="CX5" s="65">
        <f t="shared" si="104"/>
        <v>0</v>
      </c>
    </row>
    <row r="6" spans="1:102" x14ac:dyDescent="0.25">
      <c r="A6" s="79" t="s">
        <v>9</v>
      </c>
      <c r="B6" s="70">
        <f>10</f>
        <v>10</v>
      </c>
      <c r="C6" s="70">
        <f>SUM(C4:CX4)/B5</f>
        <v>10.000265621044143</v>
      </c>
      <c r="D6" s="70">
        <f t="shared" ref="D6:BO6" si="105">SUM(D4:CY4)/C5</f>
        <v>10.002922694073401</v>
      </c>
      <c r="E6" s="70">
        <f t="shared" si="105"/>
        <v>10.015938324870541</v>
      </c>
      <c r="F6" s="70">
        <f t="shared" si="105"/>
        <v>10.057599925022876</v>
      </c>
      <c r="G6" s="70">
        <f t="shared" si="105"/>
        <v>10.156097354481673</v>
      </c>
      <c r="H6" s="70">
        <f t="shared" si="105"/>
        <v>10.341380778665895</v>
      </c>
      <c r="I6" s="70">
        <f t="shared" si="105"/>
        <v>10.63435874080538</v>
      </c>
      <c r="J6" s="70">
        <f t="shared" si="105"/>
        <v>11.041283063927819</v>
      </c>
      <c r="K6" s="70">
        <f t="shared" si="105"/>
        <v>11.555487009319446</v>
      </c>
      <c r="L6" s="70">
        <f t="shared" si="105"/>
        <v>12.162870148621248</v>
      </c>
      <c r="M6" s="70">
        <f t="shared" si="105"/>
        <v>12.847076442999811</v>
      </c>
      <c r="N6" s="70">
        <f t="shared" si="105"/>
        <v>13.592691759369602</v>
      </c>
      <c r="O6" s="70">
        <f t="shared" si="105"/>
        <v>14.386615144919508</v>
      </c>
      <c r="P6" s="70">
        <f t="shared" si="105"/>
        <v>15.218315802741882</v>
      </c>
      <c r="Q6" s="70">
        <f t="shared" si="105"/>
        <v>16.079576788214499</v>
      </c>
      <c r="R6" s="70">
        <f t="shared" si="105"/>
        <v>16.964077549882632</v>
      </c>
      <c r="S6" s="70">
        <f t="shared" si="105"/>
        <v>17.866979760942836</v>
      </c>
      <c r="T6" s="70">
        <f t="shared" si="105"/>
        <v>18.784576109819412</v>
      </c>
      <c r="U6" s="70">
        <f t="shared" si="105"/>
        <v>19.714013004152875</v>
      </c>
      <c r="V6" s="70">
        <f t="shared" si="105"/>
        <v>20.653079321406892</v>
      </c>
      <c r="W6" s="70">
        <f t="shared" si="105"/>
        <v>21.600048278671448</v>
      </c>
      <c r="X6" s="70">
        <f t="shared" si="105"/>
        <v>22.553559927489651</v>
      </c>
      <c r="Y6" s="70">
        <f t="shared" si="105"/>
        <v>23.512533941435919</v>
      </c>
      <c r="Z6" s="70">
        <f t="shared" si="105"/>
        <v>24.476104721903141</v>
      </c>
      <c r="AA6" s="70">
        <f t="shared" si="105"/>
        <v>25.44357287572528</v>
      </c>
      <c r="AB6" s="70">
        <f t="shared" si="105"/>
        <v>26.414368706642172</v>
      </c>
      <c r="AC6" s="70">
        <f t="shared" si="105"/>
        <v>27.38802454942838</v>
      </c>
      <c r="AD6" s="70">
        <f t="shared" si="105"/>
        <v>28.364153648044407</v>
      </c>
      <c r="AE6" s="70">
        <f t="shared" si="105"/>
        <v>29.342433908600189</v>
      </c>
      <c r="AF6" s="70">
        <f t="shared" si="105"/>
        <v>30.322595247978537</v>
      </c>
      <c r="AG6" s="70">
        <f t="shared" si="105"/>
        <v>31.304409760460128</v>
      </c>
      <c r="AH6" s="70">
        <f t="shared" si="105"/>
        <v>32.287682223609131</v>
      </c>
      <c r="AI6" s="70">
        <f t="shared" si="105"/>
        <v>33.272244614485878</v>
      </c>
      <c r="AJ6" s="70">
        <f t="shared" si="105"/>
        <v>34.257953104946566</v>
      </c>
      <c r="AK6" s="70">
        <f t="shared" si="105"/>
        <v>35.244480195454109</v>
      </c>
      <c r="AL6" s="70">
        <f t="shared" si="105"/>
        <v>36.230953086187519</v>
      </c>
      <c r="AM6" s="70">
        <f t="shared" si="105"/>
        <v>37.21132606448073</v>
      </c>
      <c r="AN6" s="70">
        <f t="shared" si="105"/>
        <v>38.177273188211352</v>
      </c>
      <c r="AO6" s="70">
        <f t="shared" si="105"/>
        <v>38.914316088541227</v>
      </c>
      <c r="AP6" s="70">
        <f t="shared" si="105"/>
        <v>38.082099257099919</v>
      </c>
      <c r="AQ6" s="70" t="e">
        <f t="shared" si="105"/>
        <v>#DIV/0!</v>
      </c>
      <c r="AR6" s="70" t="e">
        <f t="shared" si="105"/>
        <v>#DIV/0!</v>
      </c>
      <c r="AS6" s="70" t="e">
        <f t="shared" si="105"/>
        <v>#DIV/0!</v>
      </c>
      <c r="AT6" s="70" t="e">
        <f t="shared" si="105"/>
        <v>#DIV/0!</v>
      </c>
      <c r="AU6" s="70" t="e">
        <f t="shared" si="105"/>
        <v>#DIV/0!</v>
      </c>
      <c r="AV6" s="70" t="e">
        <f t="shared" si="105"/>
        <v>#DIV/0!</v>
      </c>
      <c r="AW6" s="70" t="e">
        <f t="shared" si="105"/>
        <v>#DIV/0!</v>
      </c>
      <c r="AX6" s="70" t="e">
        <f t="shared" si="105"/>
        <v>#DIV/0!</v>
      </c>
      <c r="AY6" s="70" t="e">
        <f t="shared" si="105"/>
        <v>#DIV/0!</v>
      </c>
      <c r="AZ6" s="70" t="e">
        <f t="shared" si="105"/>
        <v>#DIV/0!</v>
      </c>
      <c r="BA6" s="70" t="e">
        <f t="shared" si="105"/>
        <v>#DIV/0!</v>
      </c>
      <c r="BB6" s="70" t="e">
        <f t="shared" si="105"/>
        <v>#DIV/0!</v>
      </c>
      <c r="BC6" s="70" t="e">
        <f t="shared" si="105"/>
        <v>#DIV/0!</v>
      </c>
      <c r="BD6" s="70" t="e">
        <f t="shared" si="105"/>
        <v>#DIV/0!</v>
      </c>
      <c r="BE6" s="70" t="e">
        <f t="shared" si="105"/>
        <v>#DIV/0!</v>
      </c>
      <c r="BF6" s="70" t="e">
        <f t="shared" si="105"/>
        <v>#DIV/0!</v>
      </c>
      <c r="BG6" s="70" t="e">
        <f t="shared" si="105"/>
        <v>#DIV/0!</v>
      </c>
      <c r="BH6" s="70" t="e">
        <f t="shared" si="105"/>
        <v>#DIV/0!</v>
      </c>
      <c r="BI6" s="70" t="e">
        <f t="shared" si="105"/>
        <v>#DIV/0!</v>
      </c>
      <c r="BJ6" s="70" t="e">
        <f t="shared" si="105"/>
        <v>#DIV/0!</v>
      </c>
      <c r="BK6" s="70" t="e">
        <f t="shared" si="105"/>
        <v>#DIV/0!</v>
      </c>
      <c r="BL6" s="70" t="e">
        <f t="shared" si="105"/>
        <v>#DIV/0!</v>
      </c>
      <c r="BM6" s="70" t="e">
        <f t="shared" si="105"/>
        <v>#DIV/0!</v>
      </c>
      <c r="BN6" s="70" t="e">
        <f t="shared" si="105"/>
        <v>#DIV/0!</v>
      </c>
      <c r="BO6" s="70" t="e">
        <f t="shared" si="105"/>
        <v>#DIV/0!</v>
      </c>
      <c r="BP6" s="70" t="e">
        <f t="shared" ref="BP6:CX6" si="106">SUM(BP4:FK4)/BO5</f>
        <v>#DIV/0!</v>
      </c>
      <c r="BQ6" s="70" t="e">
        <f t="shared" si="106"/>
        <v>#DIV/0!</v>
      </c>
      <c r="BR6" s="70" t="e">
        <f t="shared" si="106"/>
        <v>#DIV/0!</v>
      </c>
      <c r="BS6" s="70" t="e">
        <f t="shared" si="106"/>
        <v>#DIV/0!</v>
      </c>
      <c r="BT6" s="70" t="e">
        <f t="shared" si="106"/>
        <v>#DIV/0!</v>
      </c>
      <c r="BU6" s="70" t="e">
        <f t="shared" si="106"/>
        <v>#DIV/0!</v>
      </c>
      <c r="BV6" s="70" t="e">
        <f t="shared" si="106"/>
        <v>#DIV/0!</v>
      </c>
      <c r="BW6" s="70" t="e">
        <f t="shared" si="106"/>
        <v>#DIV/0!</v>
      </c>
      <c r="BX6" s="70" t="e">
        <f t="shared" si="106"/>
        <v>#DIV/0!</v>
      </c>
      <c r="BY6" s="70" t="e">
        <f t="shared" si="106"/>
        <v>#DIV/0!</v>
      </c>
      <c r="BZ6" s="70" t="e">
        <f t="shared" si="106"/>
        <v>#DIV/0!</v>
      </c>
      <c r="CA6" s="70" t="e">
        <f t="shared" si="106"/>
        <v>#DIV/0!</v>
      </c>
      <c r="CB6" s="70" t="e">
        <f t="shared" si="106"/>
        <v>#DIV/0!</v>
      </c>
      <c r="CC6" s="70" t="e">
        <f t="shared" si="106"/>
        <v>#DIV/0!</v>
      </c>
      <c r="CD6" s="70" t="e">
        <f t="shared" si="106"/>
        <v>#DIV/0!</v>
      </c>
      <c r="CE6" s="70" t="e">
        <f t="shared" si="106"/>
        <v>#DIV/0!</v>
      </c>
      <c r="CF6" s="70" t="e">
        <f t="shared" si="106"/>
        <v>#DIV/0!</v>
      </c>
      <c r="CG6" s="70" t="e">
        <f t="shared" si="106"/>
        <v>#DIV/0!</v>
      </c>
      <c r="CH6" s="70" t="e">
        <f t="shared" si="106"/>
        <v>#DIV/0!</v>
      </c>
      <c r="CI6" s="70" t="e">
        <f t="shared" si="106"/>
        <v>#DIV/0!</v>
      </c>
      <c r="CJ6" s="70" t="e">
        <f t="shared" si="106"/>
        <v>#DIV/0!</v>
      </c>
      <c r="CK6" s="70" t="e">
        <f t="shared" si="106"/>
        <v>#DIV/0!</v>
      </c>
      <c r="CL6" s="70" t="e">
        <f t="shared" si="106"/>
        <v>#DIV/0!</v>
      </c>
      <c r="CM6" s="70" t="e">
        <f t="shared" si="106"/>
        <v>#DIV/0!</v>
      </c>
      <c r="CN6" s="70" t="e">
        <f t="shared" si="106"/>
        <v>#DIV/0!</v>
      </c>
      <c r="CO6" s="70" t="e">
        <f t="shared" si="106"/>
        <v>#DIV/0!</v>
      </c>
      <c r="CP6" s="70" t="e">
        <f t="shared" si="106"/>
        <v>#DIV/0!</v>
      </c>
      <c r="CQ6" s="70" t="e">
        <f t="shared" si="106"/>
        <v>#DIV/0!</v>
      </c>
      <c r="CR6" s="70" t="e">
        <f t="shared" si="106"/>
        <v>#DIV/0!</v>
      </c>
      <c r="CS6" s="70" t="e">
        <f t="shared" si="106"/>
        <v>#DIV/0!</v>
      </c>
      <c r="CT6" s="70" t="e">
        <f t="shared" si="106"/>
        <v>#DIV/0!</v>
      </c>
      <c r="CU6" s="70" t="e">
        <f t="shared" si="106"/>
        <v>#DIV/0!</v>
      </c>
      <c r="CV6" s="70" t="e">
        <f t="shared" si="106"/>
        <v>#DIV/0!</v>
      </c>
      <c r="CW6" s="70" t="e">
        <f t="shared" si="106"/>
        <v>#DIV/0!</v>
      </c>
      <c r="CX6" s="70" t="e">
        <f t="shared" si="106"/>
        <v>#DIV/0!</v>
      </c>
    </row>
    <row r="69" spans="1:1" hidden="1" x14ac:dyDescent="0.25">
      <c r="A69" s="14">
        <v>0</v>
      </c>
    </row>
    <row r="70" spans="1:1" hidden="1" x14ac:dyDescent="0.25">
      <c r="A70" s="14">
        <v>0.7</v>
      </c>
    </row>
    <row r="71" spans="1:1" hidden="1" x14ac:dyDescent="0.25">
      <c r="A71" s="14">
        <v>0.9</v>
      </c>
    </row>
    <row r="72" spans="1:1" hidden="1" x14ac:dyDescent="0.25">
      <c r="A72" s="14">
        <v>0.95</v>
      </c>
    </row>
    <row r="73" spans="1:1" hidden="1" x14ac:dyDescent="0.25">
      <c r="A73" s="14">
        <v>0.99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Einleitung &amp; Vorgehensweise</vt:lpstr>
      <vt:lpstr>Aufgabe 1</vt:lpstr>
      <vt:lpstr>Lösung Aufgabe 1</vt:lpstr>
      <vt:lpstr>Notizblatt</vt:lpstr>
    </vt:vector>
  </TitlesOfParts>
  <Company>Universität Zürich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Lukas Meier</dc:creator>
  <cp:lastModifiedBy>Toni Meyer (tonmey)</cp:lastModifiedBy>
  <dcterms:created xsi:type="dcterms:W3CDTF">2012-04-18T11:44:26Z</dcterms:created>
  <dcterms:modified xsi:type="dcterms:W3CDTF">2018-07-18T14:07:46Z</dcterms:modified>
</cp:coreProperties>
</file>